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\Desktop\Ecology\TISA\VOL 3 - Meio biotico\"/>
    </mc:Choice>
  </mc:AlternateContent>
  <bookViews>
    <workbookView xWindow="0" yWindow="0" windowWidth="9240" windowHeight="5025" firstSheet="5" activeTab="5"/>
  </bookViews>
  <sheets>
    <sheet name="ficha de campo" sheetId="2" r:id="rId1"/>
    <sheet name="Tabela dinâmica" sheetId="11" r:id="rId2"/>
    <sheet name="Invetário 100%" sheetId="8" r:id="rId3"/>
    <sheet name="Tabela ficha de campo" sheetId="10" r:id="rId4"/>
    <sheet name="Espécies não Inventariada" sheetId="20" r:id="rId5"/>
    <sheet name="Classificação econômica" sheetId="21" r:id="rId6"/>
    <sheet name="Classe DAP e gráfico" sheetId="16" r:id="rId7"/>
    <sheet name="Classe DAP espécies" sheetId="19" r:id="rId8"/>
    <sheet name="Resumo geral" sheetId="12" r:id="rId9"/>
    <sheet name="Análise Estrutural" sheetId="15" r:id="rId10"/>
    <sheet name="Analise por Família" sheetId="17" r:id="rId11"/>
    <sheet name="Est. Fenológico" sheetId="18" r:id="rId12"/>
  </sheets>
  <externalReferences>
    <externalReference r:id="rId13"/>
  </externalReferences>
  <definedNames>
    <definedName name="_xlnm._FilterDatabase" localSheetId="9" hidden="1">'Análise Estrutural'!$O$2:$P$44</definedName>
    <definedName name="_xlnm._FilterDatabase" localSheetId="10" hidden="1">'Analise por Família'!$A$2:$H$29</definedName>
    <definedName name="_xlnm._FilterDatabase" localSheetId="6" hidden="1">'Classe DAP e gráfico'!$AA$2:$AB$605</definedName>
    <definedName name="_xlnm._FilterDatabase" localSheetId="0" hidden="1">'ficha de campo'!$B$4:$I$46</definedName>
    <definedName name="_xlnm._FilterDatabase" localSheetId="2" hidden="1">'Invetário 100%'!$A$1:$O$604</definedName>
    <definedName name="_xlnm.Print_Titles" localSheetId="0">'ficha de campo'!$1:$4</definedName>
  </definedNames>
  <calcPr calcId="162913"/>
  <pivotCaches>
    <pivotCache cacheId="0" r:id="rId14"/>
  </pivotCaches>
</workbook>
</file>

<file path=xl/calcChain.xml><?xml version="1.0" encoding="utf-8"?>
<calcChain xmlns="http://schemas.openxmlformats.org/spreadsheetml/2006/main">
  <c r="M35" i="21" l="1"/>
  <c r="M34" i="21"/>
  <c r="M33" i="21"/>
  <c r="M32" i="21"/>
  <c r="M31" i="21"/>
  <c r="M30" i="21"/>
  <c r="M29" i="21"/>
  <c r="AC15" i="19" l="1"/>
  <c r="AC23" i="19"/>
  <c r="AC8" i="19"/>
  <c r="AC18" i="19"/>
  <c r="AC35" i="19"/>
  <c r="AC7" i="19"/>
  <c r="AC16" i="19"/>
  <c r="AC19" i="19"/>
  <c r="AC4" i="19"/>
  <c r="AC36" i="19"/>
  <c r="AC26" i="19"/>
  <c r="AC17" i="19"/>
  <c r="AC37" i="19"/>
  <c r="AC20" i="19"/>
  <c r="AC21" i="19"/>
  <c r="AC38" i="19"/>
  <c r="AC39" i="19"/>
  <c r="AC27" i="19"/>
  <c r="AC40" i="19"/>
  <c r="AC24" i="19"/>
  <c r="AC41" i="19"/>
  <c r="AC9" i="19"/>
  <c r="AC11" i="19"/>
  <c r="AC5" i="19"/>
  <c r="AC25" i="19"/>
  <c r="AC12" i="19"/>
  <c r="AC10" i="19"/>
  <c r="AC28" i="19"/>
  <c r="AC6" i="19"/>
  <c r="AC13" i="19"/>
  <c r="AC22" i="19"/>
  <c r="AC42" i="19"/>
  <c r="AC14" i="19"/>
  <c r="AC30" i="19"/>
  <c r="AC33" i="19"/>
  <c r="AC34" i="19"/>
  <c r="AC29" i="19"/>
  <c r="AB44" i="19"/>
  <c r="AC44" i="19" l="1"/>
  <c r="X582" i="16"/>
  <c r="T30" i="12"/>
  <c r="T24" i="12"/>
  <c r="T39" i="12"/>
  <c r="T22" i="12"/>
  <c r="T28" i="12"/>
  <c r="T40" i="12"/>
  <c r="T41" i="12"/>
  <c r="T32" i="12"/>
  <c r="T42" i="12"/>
  <c r="T26" i="12"/>
  <c r="T29" i="12"/>
  <c r="T43" i="12"/>
  <c r="T6" i="12"/>
  <c r="T18" i="12"/>
  <c r="T5" i="12"/>
  <c r="T4" i="12"/>
  <c r="T11" i="12"/>
  <c r="T44" i="12"/>
  <c r="T12" i="12"/>
  <c r="T7" i="12"/>
  <c r="T25" i="12"/>
  <c r="T8" i="12"/>
  <c r="T20" i="12"/>
  <c r="T14" i="12"/>
  <c r="T15" i="12"/>
  <c r="T45" i="12"/>
  <c r="T19" i="12"/>
  <c r="T34" i="12"/>
  <c r="T35" i="12"/>
  <c r="T36" i="12"/>
  <c r="T37" i="12"/>
  <c r="T17" i="12"/>
  <c r="T27" i="12"/>
  <c r="T10" i="12"/>
  <c r="T21" i="12"/>
  <c r="T31" i="12"/>
  <c r="T13" i="12"/>
  <c r="T23" i="12"/>
  <c r="T16" i="12"/>
  <c r="T9" i="12"/>
  <c r="T38" i="12"/>
  <c r="T33" i="12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J532" i="10" s="1"/>
  <c r="K532" i="10" s="1"/>
  <c r="F531" i="10"/>
  <c r="F530" i="10"/>
  <c r="J530" i="10" s="1"/>
  <c r="K530" i="10" s="1"/>
  <c r="F529" i="10"/>
  <c r="F528" i="10"/>
  <c r="J528" i="10" s="1"/>
  <c r="K528" i="10" s="1"/>
  <c r="F527" i="10"/>
  <c r="F526" i="10"/>
  <c r="J526" i="10" s="1"/>
  <c r="K526" i="10" s="1"/>
  <c r="F525" i="10"/>
  <c r="F524" i="10"/>
  <c r="J524" i="10" s="1"/>
  <c r="K524" i="10" s="1"/>
  <c r="F523" i="10"/>
  <c r="F522" i="10"/>
  <c r="J522" i="10" s="1"/>
  <c r="K522" i="10" s="1"/>
  <c r="F521" i="10"/>
  <c r="F520" i="10"/>
  <c r="J520" i="10" s="1"/>
  <c r="K520" i="10" s="1"/>
  <c r="F518" i="10"/>
  <c r="F517" i="10"/>
  <c r="J517" i="10" s="1"/>
  <c r="K517" i="10" s="1"/>
  <c r="F516" i="10"/>
  <c r="F515" i="10"/>
  <c r="J515" i="10" s="1"/>
  <c r="K515" i="10" s="1"/>
  <c r="F514" i="10"/>
  <c r="F513" i="10"/>
  <c r="J513" i="10" s="1"/>
  <c r="K513" i="10" s="1"/>
  <c r="F512" i="10"/>
  <c r="F511" i="10"/>
  <c r="J511" i="10" s="1"/>
  <c r="K511" i="10" s="1"/>
  <c r="F510" i="10"/>
  <c r="F509" i="10"/>
  <c r="J509" i="10" s="1"/>
  <c r="K509" i="10" s="1"/>
  <c r="F508" i="10"/>
  <c r="F507" i="10"/>
  <c r="J507" i="10" s="1"/>
  <c r="K507" i="10" s="1"/>
  <c r="F506" i="10"/>
  <c r="F505" i="10"/>
  <c r="J505" i="10" s="1"/>
  <c r="K505" i="10" s="1"/>
  <c r="F504" i="10"/>
  <c r="F503" i="10"/>
  <c r="J503" i="10" s="1"/>
  <c r="K503" i="10" s="1"/>
  <c r="F502" i="10"/>
  <c r="F501" i="10"/>
  <c r="J501" i="10" s="1"/>
  <c r="K501" i="10" s="1"/>
  <c r="F500" i="10"/>
  <c r="F499" i="10"/>
  <c r="J499" i="10" s="1"/>
  <c r="K499" i="10" s="1"/>
  <c r="F498" i="10"/>
  <c r="F497" i="10"/>
  <c r="J497" i="10" s="1"/>
  <c r="K497" i="10" s="1"/>
  <c r="F496" i="10"/>
  <c r="F495" i="10"/>
  <c r="J495" i="10" s="1"/>
  <c r="K495" i="10" s="1"/>
  <c r="F494" i="10"/>
  <c r="F493" i="10"/>
  <c r="J493" i="10" s="1"/>
  <c r="K493" i="10" s="1"/>
  <c r="F492" i="10"/>
  <c r="F491" i="10"/>
  <c r="J491" i="10" s="1"/>
  <c r="K491" i="10" s="1"/>
  <c r="F490" i="10"/>
  <c r="F489" i="10"/>
  <c r="J489" i="10" s="1"/>
  <c r="K489" i="10" s="1"/>
  <c r="F488" i="10"/>
  <c r="F487" i="10"/>
  <c r="J487" i="10" s="1"/>
  <c r="K487" i="10" s="1"/>
  <c r="F486" i="10"/>
  <c r="F485" i="10"/>
  <c r="J485" i="10" s="1"/>
  <c r="K485" i="10" s="1"/>
  <c r="F484" i="10"/>
  <c r="F483" i="10"/>
  <c r="J483" i="10" s="1"/>
  <c r="K483" i="10" s="1"/>
  <c r="F481" i="10"/>
  <c r="F480" i="10"/>
  <c r="J480" i="10" s="1"/>
  <c r="K480" i="10" s="1"/>
  <c r="F479" i="10"/>
  <c r="F478" i="10"/>
  <c r="J478" i="10" s="1"/>
  <c r="K478" i="10" s="1"/>
  <c r="F477" i="10"/>
  <c r="F476" i="10"/>
  <c r="J476" i="10" s="1"/>
  <c r="K476" i="10" s="1"/>
  <c r="F475" i="10"/>
  <c r="F474" i="10"/>
  <c r="J474" i="10" s="1"/>
  <c r="K474" i="10" s="1"/>
  <c r="F473" i="10"/>
  <c r="F472" i="10"/>
  <c r="J472" i="10" s="1"/>
  <c r="K472" i="10" s="1"/>
  <c r="F471" i="10"/>
  <c r="F470" i="10"/>
  <c r="J470" i="10" s="1"/>
  <c r="K470" i="10" s="1"/>
  <c r="F469" i="10"/>
  <c r="F468" i="10"/>
  <c r="J468" i="10" s="1"/>
  <c r="K468" i="10" s="1"/>
  <c r="F467" i="10"/>
  <c r="F466" i="10"/>
  <c r="J466" i="10" s="1"/>
  <c r="K466" i="10" s="1"/>
  <c r="F465" i="10"/>
  <c r="J465" i="10" s="1"/>
  <c r="K465" i="10" s="1"/>
  <c r="F464" i="10"/>
  <c r="J464" i="10" s="1"/>
  <c r="K464" i="10" s="1"/>
  <c r="F463" i="10"/>
  <c r="J463" i="10" s="1"/>
  <c r="K463" i="10" s="1"/>
  <c r="F462" i="10"/>
  <c r="F461" i="10"/>
  <c r="J461" i="10" s="1"/>
  <c r="K461" i="10" s="1"/>
  <c r="F460" i="10"/>
  <c r="J460" i="10" s="1"/>
  <c r="K460" i="10" s="1"/>
  <c r="F459" i="10"/>
  <c r="J459" i="10" s="1"/>
  <c r="K459" i="10" s="1"/>
  <c r="F458" i="10"/>
  <c r="J458" i="10" s="1"/>
  <c r="K458" i="10" s="1"/>
  <c r="F457" i="10"/>
  <c r="J457" i="10" s="1"/>
  <c r="K457" i="10" s="1"/>
  <c r="F456" i="10"/>
  <c r="J456" i="10" s="1"/>
  <c r="K456" i="10" s="1"/>
  <c r="F455" i="10"/>
  <c r="J455" i="10" s="1"/>
  <c r="K455" i="10" s="1"/>
  <c r="F454" i="10"/>
  <c r="F453" i="10"/>
  <c r="F452" i="10"/>
  <c r="F451" i="10"/>
  <c r="F450" i="10"/>
  <c r="F449" i="10"/>
  <c r="F448" i="10"/>
  <c r="F447" i="10"/>
  <c r="F446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J352" i="10" s="1"/>
  <c r="K352" i="10" s="1"/>
  <c r="F351" i="10"/>
  <c r="J351" i="10" s="1"/>
  <c r="K351" i="10" s="1"/>
  <c r="F350" i="10"/>
  <c r="J350" i="10" s="1"/>
  <c r="K350" i="10" s="1"/>
  <c r="F349" i="10"/>
  <c r="F348" i="10"/>
  <c r="J348" i="10" s="1"/>
  <c r="K348" i="10" s="1"/>
  <c r="F347" i="10"/>
  <c r="J347" i="10" s="1"/>
  <c r="K347" i="10" s="1"/>
  <c r="F346" i="10"/>
  <c r="J346" i="10" s="1"/>
  <c r="K346" i="10" s="1"/>
  <c r="F345" i="10"/>
  <c r="F344" i="10"/>
  <c r="J344" i="10" s="1"/>
  <c r="K344" i="10" s="1"/>
  <c r="F343" i="10"/>
  <c r="J343" i="10" s="1"/>
  <c r="K343" i="10" s="1"/>
  <c r="F342" i="10"/>
  <c r="J342" i="10" s="1"/>
  <c r="K342" i="10" s="1"/>
  <c r="F341" i="10"/>
  <c r="F340" i="10"/>
  <c r="J340" i="10" s="1"/>
  <c r="K340" i="10" s="1"/>
  <c r="F339" i="10"/>
  <c r="J339" i="10" s="1"/>
  <c r="K339" i="10" s="1"/>
  <c r="F338" i="10"/>
  <c r="J338" i="10" s="1"/>
  <c r="K338" i="10" s="1"/>
  <c r="F337" i="10"/>
  <c r="F336" i="10"/>
  <c r="J336" i="10" s="1"/>
  <c r="K336" i="10" s="1"/>
  <c r="F335" i="10"/>
  <c r="J335" i="10" s="1"/>
  <c r="K335" i="10" s="1"/>
  <c r="F333" i="10"/>
  <c r="J333" i="10" s="1"/>
  <c r="K333" i="10" s="1"/>
  <c r="F332" i="10"/>
  <c r="F331" i="10"/>
  <c r="J331" i="10" s="1"/>
  <c r="K331" i="10" s="1"/>
  <c r="F330" i="10"/>
  <c r="J330" i="10" s="1"/>
  <c r="K330" i="10" s="1"/>
  <c r="F329" i="10"/>
  <c r="J329" i="10" s="1"/>
  <c r="K329" i="10" s="1"/>
  <c r="F328" i="10"/>
  <c r="F327" i="10"/>
  <c r="J327" i="10" s="1"/>
  <c r="K327" i="10" s="1"/>
  <c r="F326" i="10"/>
  <c r="J326" i="10" s="1"/>
  <c r="K326" i="10" s="1"/>
  <c r="F325" i="10"/>
  <c r="J325" i="10" s="1"/>
  <c r="K325" i="10" s="1"/>
  <c r="F324" i="10"/>
  <c r="F323" i="10"/>
  <c r="J323" i="10" s="1"/>
  <c r="K323" i="10" s="1"/>
  <c r="F322" i="10"/>
  <c r="J322" i="10" s="1"/>
  <c r="K322" i="10" s="1"/>
  <c r="F321" i="10"/>
  <c r="J321" i="10" s="1"/>
  <c r="K321" i="10" s="1"/>
  <c r="F320" i="10"/>
  <c r="F319" i="10"/>
  <c r="J319" i="10" s="1"/>
  <c r="K319" i="10" s="1"/>
  <c r="F318" i="10"/>
  <c r="J318" i="10" s="1"/>
  <c r="K318" i="10" s="1"/>
  <c r="F317" i="10"/>
  <c r="J317" i="10" s="1"/>
  <c r="K317" i="10" s="1"/>
  <c r="F316" i="10"/>
  <c r="F315" i="10"/>
  <c r="J315" i="10" s="1"/>
  <c r="K315" i="10" s="1"/>
  <c r="F314" i="10"/>
  <c r="J314" i="10" s="1"/>
  <c r="K314" i="10" s="1"/>
  <c r="F313" i="10"/>
  <c r="J313" i="10" s="1"/>
  <c r="K313" i="10" s="1"/>
  <c r="F312" i="10"/>
  <c r="F311" i="10"/>
  <c r="J311" i="10" s="1"/>
  <c r="K311" i="10" s="1"/>
  <c r="F310" i="10"/>
  <c r="J310" i="10" s="1"/>
  <c r="K310" i="10" s="1"/>
  <c r="F309" i="10"/>
  <c r="J309" i="10" s="1"/>
  <c r="K309" i="10" s="1"/>
  <c r="F308" i="10"/>
  <c r="F307" i="10"/>
  <c r="J307" i="10" s="1"/>
  <c r="K307" i="10" s="1"/>
  <c r="F306" i="10"/>
  <c r="J306" i="10" s="1"/>
  <c r="K306" i="10" s="1"/>
  <c r="F305" i="10"/>
  <c r="J305" i="10" s="1"/>
  <c r="K305" i="10" s="1"/>
  <c r="F304" i="10"/>
  <c r="F303" i="10"/>
  <c r="J303" i="10" s="1"/>
  <c r="K303" i="10" s="1"/>
  <c r="F302" i="10"/>
  <c r="J302" i="10" s="1"/>
  <c r="K302" i="10" s="1"/>
  <c r="F301" i="10"/>
  <c r="J301" i="10" s="1"/>
  <c r="K301" i="10" s="1"/>
  <c r="F300" i="10"/>
  <c r="F299" i="10"/>
  <c r="J299" i="10" s="1"/>
  <c r="K299" i="10" s="1"/>
  <c r="F298" i="10"/>
  <c r="J298" i="10" s="1"/>
  <c r="K298" i="10" s="1"/>
  <c r="F296" i="10"/>
  <c r="J296" i="10" s="1"/>
  <c r="K296" i="10" s="1"/>
  <c r="F295" i="10"/>
  <c r="F294" i="10"/>
  <c r="J294" i="10" s="1"/>
  <c r="K294" i="10" s="1"/>
  <c r="F293" i="10"/>
  <c r="J293" i="10" s="1"/>
  <c r="K293" i="10" s="1"/>
  <c r="F292" i="10"/>
  <c r="J292" i="10" s="1"/>
  <c r="K292" i="10" s="1"/>
  <c r="F291" i="10"/>
  <c r="F290" i="10"/>
  <c r="J290" i="10" s="1"/>
  <c r="K290" i="10" s="1"/>
  <c r="F289" i="10"/>
  <c r="J289" i="10" s="1"/>
  <c r="K289" i="10" s="1"/>
  <c r="F288" i="10"/>
  <c r="F287" i="10"/>
  <c r="F286" i="10"/>
  <c r="J286" i="10" s="1"/>
  <c r="K286" i="10" s="1"/>
  <c r="F285" i="10"/>
  <c r="J285" i="10" s="1"/>
  <c r="K285" i="10" s="1"/>
  <c r="F284" i="10"/>
  <c r="F283" i="10"/>
  <c r="J283" i="10" s="1"/>
  <c r="K283" i="10" s="1"/>
  <c r="F282" i="10"/>
  <c r="F281" i="10"/>
  <c r="I281" i="10" s="1"/>
  <c r="F280" i="10"/>
  <c r="I280" i="10" s="1"/>
  <c r="F279" i="10"/>
  <c r="F278" i="10"/>
  <c r="I278" i="10" s="1"/>
  <c r="F277" i="10"/>
  <c r="J277" i="10" s="1"/>
  <c r="K277" i="10" s="1"/>
  <c r="F276" i="10"/>
  <c r="F275" i="10"/>
  <c r="J275" i="10" s="1"/>
  <c r="K275" i="10" s="1"/>
  <c r="F274" i="10"/>
  <c r="F273" i="10"/>
  <c r="I273" i="10" s="1"/>
  <c r="F272" i="10"/>
  <c r="I272" i="10" s="1"/>
  <c r="F271" i="10"/>
  <c r="F270" i="10"/>
  <c r="I270" i="10" s="1"/>
  <c r="F269" i="10"/>
  <c r="J269" i="10" s="1"/>
  <c r="K269" i="10" s="1"/>
  <c r="F268" i="10"/>
  <c r="F267" i="10"/>
  <c r="J267" i="10" s="1"/>
  <c r="K267" i="10" s="1"/>
  <c r="F266" i="10"/>
  <c r="F265" i="10"/>
  <c r="J265" i="10" s="1"/>
  <c r="K265" i="10" s="1"/>
  <c r="F264" i="10"/>
  <c r="I264" i="10" s="1"/>
  <c r="F263" i="10"/>
  <c r="F262" i="10"/>
  <c r="I262" i="10" s="1"/>
  <c r="F261" i="10"/>
  <c r="I261" i="10" s="1"/>
  <c r="F259" i="10"/>
  <c r="F258" i="10"/>
  <c r="J258" i="10" s="1"/>
  <c r="K258" i="10" s="1"/>
  <c r="F257" i="10"/>
  <c r="F256" i="10"/>
  <c r="J256" i="10" s="1"/>
  <c r="K256" i="10" s="1"/>
  <c r="F255" i="10"/>
  <c r="I255" i="10" s="1"/>
  <c r="F254" i="10"/>
  <c r="F253" i="10"/>
  <c r="I253" i="10" s="1"/>
  <c r="F252" i="10"/>
  <c r="J252" i="10" s="1"/>
  <c r="K252" i="10" s="1"/>
  <c r="F251" i="10"/>
  <c r="F250" i="10"/>
  <c r="J250" i="10" s="1"/>
  <c r="K250" i="10" s="1"/>
  <c r="F249" i="10"/>
  <c r="F248" i="10"/>
  <c r="J248" i="10" s="1"/>
  <c r="K248" i="10" s="1"/>
  <c r="F247" i="10"/>
  <c r="I247" i="10" s="1"/>
  <c r="F246" i="10"/>
  <c r="F245" i="10"/>
  <c r="I245" i="10" s="1"/>
  <c r="F244" i="10"/>
  <c r="J244" i="10" s="1"/>
  <c r="K244" i="10" s="1"/>
  <c r="F243" i="10"/>
  <c r="F242" i="10"/>
  <c r="J242" i="10" s="1"/>
  <c r="K242" i="10" s="1"/>
  <c r="F241" i="10"/>
  <c r="F240" i="10"/>
  <c r="I240" i="10" s="1"/>
  <c r="F239" i="10"/>
  <c r="I239" i="10" s="1"/>
  <c r="F238" i="10"/>
  <c r="F237" i="10"/>
  <c r="I237" i="10" s="1"/>
  <c r="F236" i="10"/>
  <c r="J236" i="10" s="1"/>
  <c r="K236" i="10" s="1"/>
  <c r="F235" i="10"/>
  <c r="F234" i="10"/>
  <c r="J234" i="10" s="1"/>
  <c r="K234" i="10" s="1"/>
  <c r="F233" i="10"/>
  <c r="I233" i="10" s="1"/>
  <c r="F232" i="10"/>
  <c r="J232" i="10" s="1"/>
  <c r="K232" i="10" s="1"/>
  <c r="F231" i="10"/>
  <c r="I231" i="10" s="1"/>
  <c r="F230" i="10"/>
  <c r="J230" i="10" s="1"/>
  <c r="K230" i="10" s="1"/>
  <c r="F229" i="10"/>
  <c r="I229" i="10" s="1"/>
  <c r="F228" i="10"/>
  <c r="I228" i="10" s="1"/>
  <c r="F227" i="10"/>
  <c r="J227" i="10" s="1"/>
  <c r="K227" i="10" s="1"/>
  <c r="F226" i="10"/>
  <c r="J226" i="10" s="1"/>
  <c r="K226" i="10" s="1"/>
  <c r="F225" i="10"/>
  <c r="I225" i="10" s="1"/>
  <c r="F224" i="10"/>
  <c r="J224" i="10" s="1"/>
  <c r="K224" i="10" s="1"/>
  <c r="F222" i="10"/>
  <c r="I222" i="10" s="1"/>
  <c r="F221" i="10"/>
  <c r="J221" i="10" s="1"/>
  <c r="K221" i="10" s="1"/>
  <c r="F220" i="10"/>
  <c r="I220" i="10" s="1"/>
  <c r="F219" i="10"/>
  <c r="J219" i="10" s="1"/>
  <c r="K219" i="10" s="1"/>
  <c r="F218" i="10"/>
  <c r="J218" i="10" s="1"/>
  <c r="K218" i="10" s="1"/>
  <c r="F217" i="10"/>
  <c r="J217" i="10" s="1"/>
  <c r="K217" i="10" s="1"/>
  <c r="F216" i="10"/>
  <c r="I216" i="10" s="1"/>
  <c r="F215" i="10"/>
  <c r="J215" i="10" s="1"/>
  <c r="K215" i="10" s="1"/>
  <c r="F214" i="10"/>
  <c r="F213" i="10"/>
  <c r="I213" i="10" s="1"/>
  <c r="F212" i="10"/>
  <c r="J212" i="10" s="1"/>
  <c r="K212" i="10" s="1"/>
  <c r="F211" i="10"/>
  <c r="J211" i="10" s="1"/>
  <c r="K211" i="10" s="1"/>
  <c r="F210" i="10"/>
  <c r="F209" i="10"/>
  <c r="I209" i="10" s="1"/>
  <c r="F208" i="10"/>
  <c r="J208" i="10" s="1"/>
  <c r="K208" i="10" s="1"/>
  <c r="F207" i="10"/>
  <c r="J207" i="10" s="1"/>
  <c r="K207" i="10" s="1"/>
  <c r="F206" i="10"/>
  <c r="F205" i="10"/>
  <c r="I205" i="10" s="1"/>
  <c r="F204" i="10"/>
  <c r="J204" i="10" s="1"/>
  <c r="K204" i="10" s="1"/>
  <c r="F203" i="10"/>
  <c r="J203" i="10" s="1"/>
  <c r="K203" i="10" s="1"/>
  <c r="F202" i="10"/>
  <c r="F201" i="10"/>
  <c r="I201" i="10" s="1"/>
  <c r="F200" i="10"/>
  <c r="I200" i="10" s="1"/>
  <c r="F199" i="10"/>
  <c r="J199" i="10" s="1"/>
  <c r="K199" i="10" s="1"/>
  <c r="F198" i="10"/>
  <c r="F197" i="10"/>
  <c r="I197" i="10" s="1"/>
  <c r="F196" i="10"/>
  <c r="J196" i="10" s="1"/>
  <c r="K196" i="10" s="1"/>
  <c r="F195" i="10"/>
  <c r="J195" i="10" s="1"/>
  <c r="K195" i="10" s="1"/>
  <c r="F194" i="10"/>
  <c r="F193" i="10"/>
  <c r="I193" i="10" s="1"/>
  <c r="F192" i="10"/>
  <c r="J192" i="10" s="1"/>
  <c r="K192" i="10" s="1"/>
  <c r="F191" i="10"/>
  <c r="J191" i="10" s="1"/>
  <c r="K191" i="10" s="1"/>
  <c r="F190" i="10"/>
  <c r="F189" i="10"/>
  <c r="I189" i="10" s="1"/>
  <c r="F188" i="10"/>
  <c r="J188" i="10" s="1"/>
  <c r="K188" i="10" s="1"/>
  <c r="F187" i="10"/>
  <c r="J187" i="10" s="1"/>
  <c r="K187" i="10" s="1"/>
  <c r="F185" i="10"/>
  <c r="F184" i="10"/>
  <c r="I184" i="10" s="1"/>
  <c r="F183" i="10"/>
  <c r="I183" i="10" s="1"/>
  <c r="F182" i="10"/>
  <c r="J182" i="10" s="1"/>
  <c r="K182" i="10" s="1"/>
  <c r="F181" i="10"/>
  <c r="F180" i="10"/>
  <c r="I180" i="10" s="1"/>
  <c r="F179" i="10"/>
  <c r="J179" i="10" s="1"/>
  <c r="K179" i="10" s="1"/>
  <c r="F178" i="10"/>
  <c r="J178" i="10" s="1"/>
  <c r="K178" i="10" s="1"/>
  <c r="F177" i="10"/>
  <c r="F176" i="10"/>
  <c r="I176" i="10" s="1"/>
  <c r="F175" i="10"/>
  <c r="J175" i="10" s="1"/>
  <c r="K175" i="10" s="1"/>
  <c r="F174" i="10"/>
  <c r="J174" i="10" s="1"/>
  <c r="K174" i="10" s="1"/>
  <c r="F173" i="10"/>
  <c r="F172" i="10"/>
  <c r="I172" i="10" s="1"/>
  <c r="F171" i="10"/>
  <c r="J171" i="10" s="1"/>
  <c r="K171" i="10" s="1"/>
  <c r="F170" i="10"/>
  <c r="J170" i="10" s="1"/>
  <c r="K170" i="10" s="1"/>
  <c r="F169" i="10"/>
  <c r="F168" i="10"/>
  <c r="I168" i="10" s="1"/>
  <c r="F167" i="10"/>
  <c r="I167" i="10" s="1"/>
  <c r="F166" i="10"/>
  <c r="J166" i="10" s="1"/>
  <c r="K166" i="10" s="1"/>
  <c r="F165" i="10"/>
  <c r="F164" i="10"/>
  <c r="I164" i="10" s="1"/>
  <c r="F163" i="10"/>
  <c r="J163" i="10" s="1"/>
  <c r="K163" i="10" s="1"/>
  <c r="F162" i="10"/>
  <c r="J162" i="10" s="1"/>
  <c r="K162" i="10" s="1"/>
  <c r="F161" i="10"/>
  <c r="F160" i="10"/>
  <c r="I160" i="10" s="1"/>
  <c r="F159" i="10"/>
  <c r="J159" i="10" s="1"/>
  <c r="K159" i="10" s="1"/>
  <c r="F158" i="10"/>
  <c r="J158" i="10" s="1"/>
  <c r="K158" i="10" s="1"/>
  <c r="F157" i="10"/>
  <c r="F156" i="10"/>
  <c r="I156" i="10" s="1"/>
  <c r="F155" i="10"/>
  <c r="J155" i="10" s="1"/>
  <c r="K155" i="10" s="1"/>
  <c r="F154" i="10"/>
  <c r="J154" i="10" s="1"/>
  <c r="K154" i="10" s="1"/>
  <c r="F153" i="10"/>
  <c r="J153" i="10" s="1"/>
  <c r="K153" i="10" s="1"/>
  <c r="F152" i="10"/>
  <c r="J152" i="10" s="1"/>
  <c r="K152" i="10" s="1"/>
  <c r="F151" i="10"/>
  <c r="J151" i="10" s="1"/>
  <c r="K151" i="10" s="1"/>
  <c r="F150" i="10"/>
  <c r="J150" i="10" s="1"/>
  <c r="K150" i="10" s="1"/>
  <c r="F148" i="10"/>
  <c r="J148" i="10" s="1"/>
  <c r="K148" i="10" s="1"/>
  <c r="F147" i="10"/>
  <c r="J147" i="10" s="1"/>
  <c r="K147" i="10" s="1"/>
  <c r="F146" i="10"/>
  <c r="J146" i="10" s="1"/>
  <c r="K146" i="10" s="1"/>
  <c r="F145" i="10"/>
  <c r="J145" i="10" s="1"/>
  <c r="K145" i="10" s="1"/>
  <c r="F144" i="10"/>
  <c r="J144" i="10" s="1"/>
  <c r="K144" i="10" s="1"/>
  <c r="F143" i="10"/>
  <c r="J143" i="10" s="1"/>
  <c r="K143" i="10" s="1"/>
  <c r="F142" i="10"/>
  <c r="J142" i="10" s="1"/>
  <c r="K142" i="10" s="1"/>
  <c r="F141" i="10"/>
  <c r="J141" i="10" s="1"/>
  <c r="K141" i="10" s="1"/>
  <c r="F140" i="10"/>
  <c r="J140" i="10" s="1"/>
  <c r="K140" i="10" s="1"/>
  <c r="F139" i="10"/>
  <c r="J139" i="10" s="1"/>
  <c r="K139" i="10" s="1"/>
  <c r="F138" i="10"/>
  <c r="J138" i="10" s="1"/>
  <c r="K138" i="10" s="1"/>
  <c r="F137" i="10"/>
  <c r="J137" i="10" s="1"/>
  <c r="K137" i="10" s="1"/>
  <c r="F136" i="10"/>
  <c r="J136" i="10" s="1"/>
  <c r="K136" i="10" s="1"/>
  <c r="F135" i="10"/>
  <c r="J135" i="10" s="1"/>
  <c r="K135" i="10" s="1"/>
  <c r="F134" i="10"/>
  <c r="J134" i="10" s="1"/>
  <c r="K134" i="10" s="1"/>
  <c r="F133" i="10"/>
  <c r="J133" i="10" s="1"/>
  <c r="K133" i="10" s="1"/>
  <c r="F132" i="10"/>
  <c r="J132" i="10" s="1"/>
  <c r="K132" i="10" s="1"/>
  <c r="F131" i="10"/>
  <c r="J131" i="10" s="1"/>
  <c r="K131" i="10" s="1"/>
  <c r="F130" i="10"/>
  <c r="J130" i="10" s="1"/>
  <c r="K130" i="10" s="1"/>
  <c r="F129" i="10"/>
  <c r="J129" i="10" s="1"/>
  <c r="K129" i="10" s="1"/>
  <c r="F128" i="10"/>
  <c r="J128" i="10" s="1"/>
  <c r="K128" i="10" s="1"/>
  <c r="F127" i="10"/>
  <c r="J127" i="10" s="1"/>
  <c r="K127" i="10" s="1"/>
  <c r="F126" i="10"/>
  <c r="J126" i="10" s="1"/>
  <c r="K126" i="10" s="1"/>
  <c r="F125" i="10"/>
  <c r="J125" i="10" s="1"/>
  <c r="K125" i="10" s="1"/>
  <c r="F124" i="10"/>
  <c r="J124" i="10" s="1"/>
  <c r="K124" i="10" s="1"/>
  <c r="F123" i="10"/>
  <c r="J123" i="10" s="1"/>
  <c r="K123" i="10" s="1"/>
  <c r="F122" i="10"/>
  <c r="J122" i="10" s="1"/>
  <c r="K122" i="10" s="1"/>
  <c r="F121" i="10"/>
  <c r="J121" i="10" s="1"/>
  <c r="K121" i="10" s="1"/>
  <c r="F120" i="10"/>
  <c r="J120" i="10" s="1"/>
  <c r="K120" i="10" s="1"/>
  <c r="F119" i="10"/>
  <c r="J119" i="10" s="1"/>
  <c r="K119" i="10" s="1"/>
  <c r="F118" i="10"/>
  <c r="J118" i="10" s="1"/>
  <c r="K118" i="10" s="1"/>
  <c r="F117" i="10"/>
  <c r="J117" i="10" s="1"/>
  <c r="K117" i="10" s="1"/>
  <c r="F116" i="10"/>
  <c r="J116" i="10" s="1"/>
  <c r="K116" i="10" s="1"/>
  <c r="F115" i="10"/>
  <c r="J115" i="10" s="1"/>
  <c r="K115" i="10" s="1"/>
  <c r="F114" i="10"/>
  <c r="J114" i="10" s="1"/>
  <c r="K114" i="10" s="1"/>
  <c r="F113" i="10"/>
  <c r="J113" i="10" s="1"/>
  <c r="K113" i="10" s="1"/>
  <c r="F111" i="10"/>
  <c r="J111" i="10" s="1"/>
  <c r="K111" i="10" s="1"/>
  <c r="F110" i="10"/>
  <c r="J110" i="10" s="1"/>
  <c r="K110" i="10" s="1"/>
  <c r="F109" i="10"/>
  <c r="J109" i="10" s="1"/>
  <c r="K109" i="10" s="1"/>
  <c r="F108" i="10"/>
  <c r="J108" i="10" s="1"/>
  <c r="K108" i="10" s="1"/>
  <c r="F107" i="10"/>
  <c r="J107" i="10" s="1"/>
  <c r="K107" i="10" s="1"/>
  <c r="F106" i="10"/>
  <c r="J106" i="10" s="1"/>
  <c r="K106" i="10" s="1"/>
  <c r="F105" i="10"/>
  <c r="J105" i="10" s="1"/>
  <c r="K105" i="10" s="1"/>
  <c r="F104" i="10"/>
  <c r="J104" i="10" s="1"/>
  <c r="K104" i="10" s="1"/>
  <c r="F103" i="10"/>
  <c r="J103" i="10" s="1"/>
  <c r="K103" i="10" s="1"/>
  <c r="F102" i="10"/>
  <c r="J102" i="10" s="1"/>
  <c r="K102" i="10" s="1"/>
  <c r="F101" i="10"/>
  <c r="J101" i="10" s="1"/>
  <c r="K101" i="10" s="1"/>
  <c r="F100" i="10"/>
  <c r="J100" i="10" s="1"/>
  <c r="K100" i="10" s="1"/>
  <c r="F99" i="10"/>
  <c r="J99" i="10" s="1"/>
  <c r="K99" i="10" s="1"/>
  <c r="F98" i="10"/>
  <c r="J98" i="10" s="1"/>
  <c r="K98" i="10" s="1"/>
  <c r="F97" i="10"/>
  <c r="J97" i="10" s="1"/>
  <c r="K97" i="10" s="1"/>
  <c r="F96" i="10"/>
  <c r="J96" i="10" s="1"/>
  <c r="K96" i="10" s="1"/>
  <c r="F95" i="10"/>
  <c r="J95" i="10" s="1"/>
  <c r="K95" i="10" s="1"/>
  <c r="F94" i="10"/>
  <c r="J94" i="10" s="1"/>
  <c r="K94" i="10" s="1"/>
  <c r="F93" i="10"/>
  <c r="J93" i="10" s="1"/>
  <c r="K93" i="10" s="1"/>
  <c r="F92" i="10"/>
  <c r="J92" i="10" s="1"/>
  <c r="K92" i="10" s="1"/>
  <c r="F91" i="10"/>
  <c r="J91" i="10" s="1"/>
  <c r="K91" i="10" s="1"/>
  <c r="F90" i="10"/>
  <c r="J90" i="10" s="1"/>
  <c r="K90" i="10" s="1"/>
  <c r="F89" i="10"/>
  <c r="J89" i="10" s="1"/>
  <c r="K89" i="10" s="1"/>
  <c r="F88" i="10"/>
  <c r="J88" i="10" s="1"/>
  <c r="K88" i="10" s="1"/>
  <c r="F87" i="10"/>
  <c r="J87" i="10" s="1"/>
  <c r="K87" i="10" s="1"/>
  <c r="F86" i="10"/>
  <c r="J86" i="10" s="1"/>
  <c r="K86" i="10" s="1"/>
  <c r="F85" i="10"/>
  <c r="J85" i="10" s="1"/>
  <c r="K85" i="10" s="1"/>
  <c r="F84" i="10"/>
  <c r="J84" i="10" s="1"/>
  <c r="K84" i="10" s="1"/>
  <c r="F83" i="10"/>
  <c r="J83" i="10" s="1"/>
  <c r="K83" i="10" s="1"/>
  <c r="F82" i="10"/>
  <c r="J82" i="10" s="1"/>
  <c r="K82" i="10" s="1"/>
  <c r="F81" i="10"/>
  <c r="J81" i="10" s="1"/>
  <c r="K81" i="10" s="1"/>
  <c r="F80" i="10"/>
  <c r="J80" i="10" s="1"/>
  <c r="K80" i="10" s="1"/>
  <c r="F79" i="10"/>
  <c r="J79" i="10" s="1"/>
  <c r="K79" i="10" s="1"/>
  <c r="F78" i="10"/>
  <c r="J78" i="10" s="1"/>
  <c r="K78" i="10" s="1"/>
  <c r="F77" i="10"/>
  <c r="J77" i="10" s="1"/>
  <c r="K77" i="10" s="1"/>
  <c r="F76" i="10"/>
  <c r="J76" i="10" s="1"/>
  <c r="K76" i="10" s="1"/>
  <c r="F74" i="10"/>
  <c r="J74" i="10" s="1"/>
  <c r="K74" i="10" s="1"/>
  <c r="F73" i="10"/>
  <c r="J73" i="10" s="1"/>
  <c r="K73" i="10" s="1"/>
  <c r="F72" i="10"/>
  <c r="J72" i="10" s="1"/>
  <c r="K72" i="10" s="1"/>
  <c r="F71" i="10"/>
  <c r="J71" i="10" s="1"/>
  <c r="K71" i="10" s="1"/>
  <c r="F70" i="10"/>
  <c r="J70" i="10" s="1"/>
  <c r="K70" i="10" s="1"/>
  <c r="F69" i="10"/>
  <c r="J69" i="10" s="1"/>
  <c r="K69" i="10" s="1"/>
  <c r="F68" i="10"/>
  <c r="J68" i="10" s="1"/>
  <c r="K68" i="10" s="1"/>
  <c r="F67" i="10"/>
  <c r="J67" i="10" s="1"/>
  <c r="K67" i="10" s="1"/>
  <c r="F66" i="10"/>
  <c r="J66" i="10" s="1"/>
  <c r="K66" i="10" s="1"/>
  <c r="F65" i="10"/>
  <c r="J65" i="10" s="1"/>
  <c r="K65" i="10" s="1"/>
  <c r="F64" i="10"/>
  <c r="J64" i="10" s="1"/>
  <c r="K64" i="10" s="1"/>
  <c r="F63" i="10"/>
  <c r="J63" i="10" s="1"/>
  <c r="K63" i="10" s="1"/>
  <c r="F62" i="10"/>
  <c r="J62" i="10" s="1"/>
  <c r="K62" i="10" s="1"/>
  <c r="F61" i="10"/>
  <c r="J61" i="10" s="1"/>
  <c r="K61" i="10" s="1"/>
  <c r="F60" i="10"/>
  <c r="J60" i="10" s="1"/>
  <c r="K60" i="10" s="1"/>
  <c r="F59" i="10"/>
  <c r="J59" i="10" s="1"/>
  <c r="K59" i="10" s="1"/>
  <c r="F58" i="10"/>
  <c r="J58" i="10" s="1"/>
  <c r="K58" i="10" s="1"/>
  <c r="F57" i="10"/>
  <c r="J57" i="10" s="1"/>
  <c r="K57" i="10" s="1"/>
  <c r="F56" i="10"/>
  <c r="J56" i="10" s="1"/>
  <c r="K56" i="10" s="1"/>
  <c r="F55" i="10"/>
  <c r="J55" i="10" s="1"/>
  <c r="K55" i="10" s="1"/>
  <c r="F54" i="10"/>
  <c r="J54" i="10" s="1"/>
  <c r="K54" i="10" s="1"/>
  <c r="F53" i="10"/>
  <c r="J53" i="10" s="1"/>
  <c r="K53" i="10" s="1"/>
  <c r="F52" i="10"/>
  <c r="J52" i="10" s="1"/>
  <c r="K52" i="10" s="1"/>
  <c r="F51" i="10"/>
  <c r="J51" i="10" s="1"/>
  <c r="K51" i="10" s="1"/>
  <c r="F50" i="10"/>
  <c r="J50" i="10" s="1"/>
  <c r="K50" i="10" s="1"/>
  <c r="F49" i="10"/>
  <c r="J49" i="10" s="1"/>
  <c r="K49" i="10" s="1"/>
  <c r="F48" i="10"/>
  <c r="J48" i="10" s="1"/>
  <c r="K48" i="10" s="1"/>
  <c r="F47" i="10"/>
  <c r="J47" i="10" s="1"/>
  <c r="K47" i="10" s="1"/>
  <c r="F46" i="10"/>
  <c r="J46" i="10" s="1"/>
  <c r="K46" i="10" s="1"/>
  <c r="F45" i="10"/>
  <c r="J45" i="10" s="1"/>
  <c r="K45" i="10" s="1"/>
  <c r="F44" i="10"/>
  <c r="J44" i="10" s="1"/>
  <c r="K44" i="10" s="1"/>
  <c r="F43" i="10"/>
  <c r="J43" i="10" s="1"/>
  <c r="K43" i="10" s="1"/>
  <c r="F42" i="10"/>
  <c r="J42" i="10" s="1"/>
  <c r="K42" i="10" s="1"/>
  <c r="F41" i="10"/>
  <c r="J41" i="10" s="1"/>
  <c r="K41" i="10" s="1"/>
  <c r="F40" i="10"/>
  <c r="J40" i="10" s="1"/>
  <c r="K40" i="10" s="1"/>
  <c r="F39" i="10"/>
  <c r="J39" i="10" s="1"/>
  <c r="K39" i="10" s="1"/>
  <c r="F37" i="10"/>
  <c r="J37" i="10" s="1"/>
  <c r="K37" i="10" s="1"/>
  <c r="F36" i="10"/>
  <c r="J36" i="10" s="1"/>
  <c r="K36" i="10" s="1"/>
  <c r="F35" i="10"/>
  <c r="J35" i="10" s="1"/>
  <c r="K35" i="10" s="1"/>
  <c r="F34" i="10"/>
  <c r="J34" i="10" s="1"/>
  <c r="K34" i="10" s="1"/>
  <c r="F33" i="10"/>
  <c r="J33" i="10" s="1"/>
  <c r="K33" i="10" s="1"/>
  <c r="F32" i="10"/>
  <c r="J32" i="10" s="1"/>
  <c r="K32" i="10" s="1"/>
  <c r="F31" i="10"/>
  <c r="J31" i="10" s="1"/>
  <c r="K31" i="10" s="1"/>
  <c r="F30" i="10"/>
  <c r="J30" i="10" s="1"/>
  <c r="K30" i="10" s="1"/>
  <c r="F29" i="10"/>
  <c r="J29" i="10" s="1"/>
  <c r="K29" i="10" s="1"/>
  <c r="F28" i="10"/>
  <c r="J28" i="10" s="1"/>
  <c r="K28" i="10" s="1"/>
  <c r="F27" i="10"/>
  <c r="J27" i="10" s="1"/>
  <c r="K27" i="10" s="1"/>
  <c r="F26" i="10"/>
  <c r="J26" i="10" s="1"/>
  <c r="K26" i="10" s="1"/>
  <c r="F25" i="10"/>
  <c r="J25" i="10" s="1"/>
  <c r="K25" i="10" s="1"/>
  <c r="F24" i="10"/>
  <c r="J24" i="10" s="1"/>
  <c r="K24" i="10" s="1"/>
  <c r="F23" i="10"/>
  <c r="J23" i="10" s="1"/>
  <c r="K23" i="10" s="1"/>
  <c r="F22" i="10"/>
  <c r="J22" i="10" s="1"/>
  <c r="K22" i="10" s="1"/>
  <c r="F21" i="10"/>
  <c r="J21" i="10" s="1"/>
  <c r="K21" i="10" s="1"/>
  <c r="F20" i="10"/>
  <c r="J20" i="10" s="1"/>
  <c r="K20" i="10" s="1"/>
  <c r="F19" i="10"/>
  <c r="J19" i="10" s="1"/>
  <c r="K19" i="10" s="1"/>
  <c r="F18" i="10"/>
  <c r="J18" i="10" s="1"/>
  <c r="K18" i="10" s="1"/>
  <c r="F17" i="10"/>
  <c r="J17" i="10" s="1"/>
  <c r="K17" i="10" s="1"/>
  <c r="F16" i="10"/>
  <c r="J16" i="10" s="1"/>
  <c r="K16" i="10" s="1"/>
  <c r="F15" i="10"/>
  <c r="J15" i="10" s="1"/>
  <c r="K15" i="10" s="1"/>
  <c r="F14" i="10"/>
  <c r="J14" i="10" s="1"/>
  <c r="K14" i="10" s="1"/>
  <c r="F13" i="10"/>
  <c r="J13" i="10" s="1"/>
  <c r="K13" i="10" s="1"/>
  <c r="F12" i="10"/>
  <c r="J12" i="10" s="1"/>
  <c r="K12" i="10" s="1"/>
  <c r="F11" i="10"/>
  <c r="J11" i="10" s="1"/>
  <c r="K11" i="10" s="1"/>
  <c r="F10" i="10"/>
  <c r="J10" i="10" s="1"/>
  <c r="K10" i="10" s="1"/>
  <c r="F9" i="10"/>
  <c r="J9" i="10" s="1"/>
  <c r="K9" i="10" s="1"/>
  <c r="F8" i="10"/>
  <c r="J8" i="10" s="1"/>
  <c r="K8" i="10" s="1"/>
  <c r="F7" i="10"/>
  <c r="J7" i="10" s="1"/>
  <c r="K7" i="10" s="1"/>
  <c r="F6" i="10"/>
  <c r="J6" i="10" s="1"/>
  <c r="K6" i="10" s="1"/>
  <c r="F5" i="10"/>
  <c r="J5" i="10" s="1"/>
  <c r="K5" i="10" s="1"/>
  <c r="F4" i="10"/>
  <c r="J4" i="10" s="1"/>
  <c r="K4" i="10" s="1"/>
  <c r="F3" i="10"/>
  <c r="J3" i="10" s="1"/>
  <c r="K3" i="10" s="1"/>
  <c r="F2" i="10"/>
  <c r="J2" i="10" s="1"/>
  <c r="K2" i="10" s="1"/>
  <c r="I526" i="10" l="1"/>
  <c r="J160" i="10"/>
  <c r="K160" i="10" s="1"/>
  <c r="I163" i="10"/>
  <c r="I321" i="10"/>
  <c r="I338" i="10"/>
  <c r="I476" i="10"/>
  <c r="J281" i="10"/>
  <c r="K281" i="10" s="1"/>
  <c r="I509" i="10"/>
  <c r="J209" i="10"/>
  <c r="K209" i="10" s="1"/>
  <c r="I212" i="10"/>
  <c r="J240" i="10"/>
  <c r="K240" i="10" s="1"/>
  <c r="J176" i="10"/>
  <c r="K176" i="10" s="1"/>
  <c r="I179" i="10"/>
  <c r="I248" i="10"/>
  <c r="I351" i="10"/>
  <c r="I501" i="10"/>
  <c r="I347" i="10"/>
  <c r="I456" i="10"/>
  <c r="J193" i="10"/>
  <c r="K193" i="10" s="1"/>
  <c r="I196" i="10"/>
  <c r="J228" i="10"/>
  <c r="K228" i="10" s="1"/>
  <c r="J231" i="10"/>
  <c r="K231" i="10" s="1"/>
  <c r="I269" i="10"/>
  <c r="I305" i="10"/>
  <c r="I306" i="10"/>
  <c r="J167" i="10"/>
  <c r="K167" i="10" s="1"/>
  <c r="J183" i="10"/>
  <c r="K183" i="10" s="1"/>
  <c r="J200" i="10"/>
  <c r="K200" i="10" s="1"/>
  <c r="J216" i="10"/>
  <c r="K216" i="10" s="1"/>
  <c r="I224" i="10"/>
  <c r="I236" i="10"/>
  <c r="I289" i="10"/>
  <c r="I322" i="10"/>
  <c r="I339" i="10"/>
  <c r="I493" i="10"/>
  <c r="J261" i="10"/>
  <c r="K261" i="10" s="1"/>
  <c r="J264" i="10"/>
  <c r="K264" i="10" s="1"/>
  <c r="J273" i="10"/>
  <c r="K273" i="10" s="1"/>
  <c r="I343" i="10"/>
  <c r="J156" i="10"/>
  <c r="K156" i="10" s="1"/>
  <c r="I159" i="10"/>
  <c r="J172" i="10"/>
  <c r="K172" i="10" s="1"/>
  <c r="I175" i="10"/>
  <c r="J189" i="10"/>
  <c r="K189" i="10" s="1"/>
  <c r="I192" i="10"/>
  <c r="J205" i="10"/>
  <c r="K205" i="10" s="1"/>
  <c r="I208" i="10"/>
  <c r="I219" i="10"/>
  <c r="I227" i="10"/>
  <c r="J239" i="10"/>
  <c r="K239" i="10" s="1"/>
  <c r="I244" i="10"/>
  <c r="I256" i="10"/>
  <c r="J272" i="10"/>
  <c r="K272" i="10" s="1"/>
  <c r="I277" i="10"/>
  <c r="I292" i="10"/>
  <c r="I298" i="10"/>
  <c r="I310" i="10"/>
  <c r="I318" i="10"/>
  <c r="I325" i="10"/>
  <c r="I330" i="10"/>
  <c r="I460" i="10"/>
  <c r="I470" i="10"/>
  <c r="I487" i="10"/>
  <c r="I503" i="10"/>
  <c r="I517" i="10"/>
  <c r="I532" i="10"/>
  <c r="J168" i="10"/>
  <c r="K168" i="10" s="1"/>
  <c r="I171" i="10"/>
  <c r="J184" i="10"/>
  <c r="K184" i="10" s="1"/>
  <c r="I188" i="10"/>
  <c r="J201" i="10"/>
  <c r="K201" i="10" s="1"/>
  <c r="I204" i="10"/>
  <c r="J222" i="10"/>
  <c r="K222" i="10" s="1"/>
  <c r="I232" i="10"/>
  <c r="J247" i="10"/>
  <c r="K247" i="10" s="1"/>
  <c r="I252" i="10"/>
  <c r="I265" i="10"/>
  <c r="J280" i="10"/>
  <c r="K280" i="10" s="1"/>
  <c r="I285" i="10"/>
  <c r="I468" i="10"/>
  <c r="I485" i="10"/>
  <c r="J164" i="10"/>
  <c r="K164" i="10" s="1"/>
  <c r="J180" i="10"/>
  <c r="K180" i="10" s="1"/>
  <c r="J197" i="10"/>
  <c r="K197" i="10" s="1"/>
  <c r="J213" i="10"/>
  <c r="K213" i="10" s="1"/>
  <c r="I218" i="10"/>
  <c r="J255" i="10"/>
  <c r="K255" i="10" s="1"/>
  <c r="I293" i="10"/>
  <c r="I302" i="10"/>
  <c r="I309" i="10"/>
  <c r="I314" i="10"/>
  <c r="I326" i="10"/>
  <c r="I335" i="10"/>
  <c r="I478" i="10"/>
  <c r="I495" i="10"/>
  <c r="J225" i="10"/>
  <c r="K225" i="10" s="1"/>
  <c r="J233" i="10"/>
  <c r="K233" i="10" s="1"/>
  <c r="J246" i="10"/>
  <c r="K246" i="10" s="1"/>
  <c r="I246" i="10"/>
  <c r="J279" i="10"/>
  <c r="K279" i="10" s="1"/>
  <c r="I279" i="10"/>
  <c r="I158" i="10"/>
  <c r="I162" i="10"/>
  <c r="I166" i="10"/>
  <c r="I178" i="10"/>
  <c r="I182" i="10"/>
  <c r="I187" i="10"/>
  <c r="I191" i="10"/>
  <c r="I203" i="10"/>
  <c r="I207" i="10"/>
  <c r="I221" i="10"/>
  <c r="I230" i="10"/>
  <c r="I241" i="10"/>
  <c r="J241" i="10"/>
  <c r="K241" i="10" s="1"/>
  <c r="J254" i="10"/>
  <c r="K254" i="10" s="1"/>
  <c r="I254" i="10"/>
  <c r="J259" i="10"/>
  <c r="K259" i="10" s="1"/>
  <c r="I259" i="10"/>
  <c r="I274" i="10"/>
  <c r="J274" i="10"/>
  <c r="K274" i="10" s="1"/>
  <c r="J251" i="10"/>
  <c r="K251" i="10" s="1"/>
  <c r="I251" i="10"/>
  <c r="I266" i="10"/>
  <c r="J266" i="10"/>
  <c r="K266" i="10" s="1"/>
  <c r="J284" i="10"/>
  <c r="K284" i="10" s="1"/>
  <c r="I284" i="10"/>
  <c r="I170" i="10"/>
  <c r="I174" i="10"/>
  <c r="I195" i="10"/>
  <c r="I199" i="10"/>
  <c r="I211" i="10"/>
  <c r="I215" i="10"/>
  <c r="J235" i="10"/>
  <c r="K235" i="10" s="1"/>
  <c r="I235" i="10"/>
  <c r="I249" i="10"/>
  <c r="J249" i="10"/>
  <c r="K249" i="10" s="1"/>
  <c r="J263" i="10"/>
  <c r="K263" i="10" s="1"/>
  <c r="I263" i="10"/>
  <c r="J268" i="10"/>
  <c r="K268" i="10" s="1"/>
  <c r="I268" i="10"/>
  <c r="I282" i="10"/>
  <c r="J282" i="10"/>
  <c r="K282" i="10" s="1"/>
  <c r="J288" i="10"/>
  <c r="K288" i="10" s="1"/>
  <c r="I288" i="10"/>
  <c r="J157" i="10"/>
  <c r="K157" i="10" s="1"/>
  <c r="I157" i="10"/>
  <c r="J161" i="10"/>
  <c r="K161" i="10" s="1"/>
  <c r="I161" i="10"/>
  <c r="J165" i="10"/>
  <c r="K165" i="10" s="1"/>
  <c r="I165" i="10"/>
  <c r="J169" i="10"/>
  <c r="K169" i="10" s="1"/>
  <c r="I169" i="10"/>
  <c r="J173" i="10"/>
  <c r="K173" i="10" s="1"/>
  <c r="I173" i="10"/>
  <c r="J177" i="10"/>
  <c r="K177" i="10" s="1"/>
  <c r="I177" i="10"/>
  <c r="J181" i="10"/>
  <c r="K181" i="10" s="1"/>
  <c r="I181" i="10"/>
  <c r="J185" i="10"/>
  <c r="K185" i="10" s="1"/>
  <c r="I185" i="10"/>
  <c r="J190" i="10"/>
  <c r="K190" i="10" s="1"/>
  <c r="I190" i="10"/>
  <c r="J194" i="10"/>
  <c r="K194" i="10" s="1"/>
  <c r="I194" i="10"/>
  <c r="J198" i="10"/>
  <c r="K198" i="10" s="1"/>
  <c r="I198" i="10"/>
  <c r="J202" i="10"/>
  <c r="K202" i="10" s="1"/>
  <c r="I202" i="10"/>
  <c r="J206" i="10"/>
  <c r="K206" i="10" s="1"/>
  <c r="I206" i="10"/>
  <c r="J210" i="10"/>
  <c r="K210" i="10" s="1"/>
  <c r="I210" i="10"/>
  <c r="J214" i="10"/>
  <c r="K214" i="10" s="1"/>
  <c r="I214" i="10"/>
  <c r="J238" i="10"/>
  <c r="K238" i="10" s="1"/>
  <c r="I238" i="10"/>
  <c r="J243" i="10"/>
  <c r="K243" i="10" s="1"/>
  <c r="I243" i="10"/>
  <c r="I257" i="10"/>
  <c r="J257" i="10"/>
  <c r="K257" i="10" s="1"/>
  <c r="J271" i="10"/>
  <c r="K271" i="10" s="1"/>
  <c r="I271" i="10"/>
  <c r="J276" i="10"/>
  <c r="K276" i="10" s="1"/>
  <c r="I276" i="10"/>
  <c r="J454" i="10"/>
  <c r="K454" i="10" s="1"/>
  <c r="I454" i="10"/>
  <c r="J471" i="10"/>
  <c r="K471" i="10" s="1"/>
  <c r="I471" i="10"/>
  <c r="J479" i="10"/>
  <c r="K479" i="10" s="1"/>
  <c r="I479" i="10"/>
  <c r="J488" i="10"/>
  <c r="K488" i="10" s="1"/>
  <c r="I488" i="10"/>
  <c r="J496" i="10"/>
  <c r="K496" i="10" s="1"/>
  <c r="I496" i="10"/>
  <c r="J504" i="10"/>
  <c r="K504" i="10" s="1"/>
  <c r="I504" i="10"/>
  <c r="J512" i="10"/>
  <c r="K512" i="10" s="1"/>
  <c r="I512" i="10"/>
  <c r="J521" i="10"/>
  <c r="K521" i="10" s="1"/>
  <c r="I521" i="10"/>
  <c r="J529" i="10"/>
  <c r="K529" i="10" s="1"/>
  <c r="I529" i="10"/>
  <c r="I301" i="10"/>
  <c r="I317" i="10"/>
  <c r="I333" i="10"/>
  <c r="I350" i="10"/>
  <c r="I466" i="10"/>
  <c r="J469" i="10"/>
  <c r="K469" i="10" s="1"/>
  <c r="I469" i="10"/>
  <c r="I474" i="10"/>
  <c r="J477" i="10"/>
  <c r="K477" i="10" s="1"/>
  <c r="I477" i="10"/>
  <c r="I483" i="10"/>
  <c r="J486" i="10"/>
  <c r="K486" i="10" s="1"/>
  <c r="I486" i="10"/>
  <c r="I491" i="10"/>
  <c r="J494" i="10"/>
  <c r="K494" i="10" s="1"/>
  <c r="I494" i="10"/>
  <c r="I499" i="10"/>
  <c r="J502" i="10"/>
  <c r="K502" i="10" s="1"/>
  <c r="I502" i="10"/>
  <c r="I507" i="10"/>
  <c r="J510" i="10"/>
  <c r="K510" i="10" s="1"/>
  <c r="I510" i="10"/>
  <c r="I515" i="10"/>
  <c r="J518" i="10"/>
  <c r="K518" i="10" s="1"/>
  <c r="I518" i="10"/>
  <c r="I524" i="10"/>
  <c r="J527" i="10"/>
  <c r="K527" i="10" s="1"/>
  <c r="I527" i="10"/>
  <c r="I217" i="10"/>
  <c r="J220" i="10"/>
  <c r="K220" i="10" s="1"/>
  <c r="I226" i="10"/>
  <c r="J229" i="10"/>
  <c r="K229" i="10" s="1"/>
  <c r="I234" i="10"/>
  <c r="J237" i="10"/>
  <c r="K237" i="10" s="1"/>
  <c r="I242" i="10"/>
  <c r="J245" i="10"/>
  <c r="K245" i="10" s="1"/>
  <c r="I250" i="10"/>
  <c r="J253" i="10"/>
  <c r="K253" i="10" s="1"/>
  <c r="I258" i="10"/>
  <c r="J262" i="10"/>
  <c r="K262" i="10" s="1"/>
  <c r="I267" i="10"/>
  <c r="J270" i="10"/>
  <c r="K270" i="10" s="1"/>
  <c r="I275" i="10"/>
  <c r="J278" i="10"/>
  <c r="K278" i="10" s="1"/>
  <c r="I283" i="10"/>
  <c r="I296" i="10"/>
  <c r="I313" i="10"/>
  <c r="I329" i="10"/>
  <c r="I346" i="10"/>
  <c r="I458" i="10"/>
  <c r="I464" i="10"/>
  <c r="J467" i="10"/>
  <c r="K467" i="10" s="1"/>
  <c r="I467" i="10"/>
  <c r="I472" i="10"/>
  <c r="J475" i="10"/>
  <c r="K475" i="10" s="1"/>
  <c r="I475" i="10"/>
  <c r="I480" i="10"/>
  <c r="J484" i="10"/>
  <c r="K484" i="10" s="1"/>
  <c r="I484" i="10"/>
  <c r="I489" i="10"/>
  <c r="J492" i="10"/>
  <c r="K492" i="10" s="1"/>
  <c r="I492" i="10"/>
  <c r="I497" i="10"/>
  <c r="J500" i="10"/>
  <c r="K500" i="10" s="1"/>
  <c r="I500" i="10"/>
  <c r="I505" i="10"/>
  <c r="J508" i="10"/>
  <c r="K508" i="10" s="1"/>
  <c r="I508" i="10"/>
  <c r="I513" i="10"/>
  <c r="J516" i="10"/>
  <c r="K516" i="10" s="1"/>
  <c r="I516" i="10"/>
  <c r="I522" i="10"/>
  <c r="J525" i="10"/>
  <c r="K525" i="10" s="1"/>
  <c r="I525" i="10"/>
  <c r="I530" i="10"/>
  <c r="J533" i="10"/>
  <c r="K533" i="10" s="1"/>
  <c r="I533" i="10"/>
  <c r="I342" i="10"/>
  <c r="J462" i="10"/>
  <c r="K462" i="10" s="1"/>
  <c r="I462" i="10"/>
  <c r="J473" i="10"/>
  <c r="K473" i="10" s="1"/>
  <c r="I473" i="10"/>
  <c r="J481" i="10"/>
  <c r="K481" i="10" s="1"/>
  <c r="I481" i="10"/>
  <c r="J490" i="10"/>
  <c r="K490" i="10" s="1"/>
  <c r="I490" i="10"/>
  <c r="J498" i="10"/>
  <c r="K498" i="10" s="1"/>
  <c r="I498" i="10"/>
  <c r="J506" i="10"/>
  <c r="K506" i="10" s="1"/>
  <c r="I506" i="10"/>
  <c r="I511" i="10"/>
  <c r="J514" i="10"/>
  <c r="K514" i="10" s="1"/>
  <c r="I514" i="10"/>
  <c r="I520" i="10"/>
  <c r="J523" i="10"/>
  <c r="K523" i="10" s="1"/>
  <c r="I523" i="10"/>
  <c r="I528" i="10"/>
  <c r="J531" i="10"/>
  <c r="K531" i="10" s="1"/>
  <c r="I531" i="10"/>
  <c r="J291" i="10"/>
  <c r="K291" i="10" s="1"/>
  <c r="I291" i="10"/>
  <c r="J304" i="10"/>
  <c r="K304" i="10" s="1"/>
  <c r="I304" i="10"/>
  <c r="J312" i="10"/>
  <c r="K312" i="10" s="1"/>
  <c r="I312" i="10"/>
  <c r="J328" i="10"/>
  <c r="K328" i="10" s="1"/>
  <c r="I328" i="10"/>
  <c r="J337" i="10"/>
  <c r="K337" i="10" s="1"/>
  <c r="I337" i="10"/>
  <c r="J345" i="10"/>
  <c r="K345" i="10" s="1"/>
  <c r="I345" i="10"/>
  <c r="J395" i="10"/>
  <c r="K395" i="10" s="1"/>
  <c r="I395" i="10"/>
  <c r="J407" i="10"/>
  <c r="K407" i="10" s="1"/>
  <c r="I407" i="10"/>
  <c r="J424" i="10"/>
  <c r="K424" i="10" s="1"/>
  <c r="I424" i="10"/>
  <c r="J432" i="10"/>
  <c r="K432" i="10" s="1"/>
  <c r="I432" i="10"/>
  <c r="J444" i="10"/>
  <c r="K444" i="10" s="1"/>
  <c r="I444" i="10"/>
  <c r="J449" i="10"/>
  <c r="K449" i="10" s="1"/>
  <c r="I449" i="10"/>
  <c r="J539" i="10"/>
  <c r="K539" i="10" s="1"/>
  <c r="I539" i="10"/>
  <c r="J547" i="10"/>
  <c r="K547" i="10" s="1"/>
  <c r="I547" i="10"/>
  <c r="J555" i="10"/>
  <c r="K555" i="10" s="1"/>
  <c r="I555" i="10"/>
  <c r="J564" i="10"/>
  <c r="K564" i="10" s="1"/>
  <c r="I564" i="10"/>
  <c r="J572" i="10"/>
  <c r="K572" i="10" s="1"/>
  <c r="I572" i="10"/>
  <c r="J580" i="10"/>
  <c r="K580" i="10" s="1"/>
  <c r="I580" i="10"/>
  <c r="J588" i="10"/>
  <c r="K588" i="10" s="1"/>
  <c r="I588" i="10"/>
  <c r="J597" i="10"/>
  <c r="K597" i="10" s="1"/>
  <c r="I597" i="10"/>
  <c r="J605" i="10"/>
  <c r="K605" i="10" s="1"/>
  <c r="I605" i="10"/>
  <c r="J609" i="10"/>
  <c r="K609" i="10" s="1"/>
  <c r="I609" i="10"/>
  <c r="J287" i="10"/>
  <c r="K287" i="10" s="1"/>
  <c r="I287" i="10"/>
  <c r="J295" i="10"/>
  <c r="K295" i="10" s="1"/>
  <c r="I295" i="10"/>
  <c r="J308" i="10"/>
  <c r="K308" i="10" s="1"/>
  <c r="I308" i="10"/>
  <c r="J320" i="10"/>
  <c r="K320" i="10" s="1"/>
  <c r="I320" i="10"/>
  <c r="J332" i="10"/>
  <c r="K332" i="10" s="1"/>
  <c r="I332" i="10"/>
  <c r="J349" i="10"/>
  <c r="K349" i="10" s="1"/>
  <c r="I349" i="10"/>
  <c r="J403" i="10"/>
  <c r="K403" i="10" s="1"/>
  <c r="I403" i="10"/>
  <c r="J416" i="10"/>
  <c r="K416" i="10" s="1"/>
  <c r="I416" i="10"/>
  <c r="J428" i="10"/>
  <c r="K428" i="10" s="1"/>
  <c r="I428" i="10"/>
  <c r="J440" i="10"/>
  <c r="K440" i="10" s="1"/>
  <c r="I440" i="10"/>
  <c r="J535" i="10"/>
  <c r="K535" i="10" s="1"/>
  <c r="I535" i="10"/>
  <c r="J543" i="10"/>
  <c r="K543" i="10" s="1"/>
  <c r="I543" i="10"/>
  <c r="J551" i="10"/>
  <c r="K551" i="10" s="1"/>
  <c r="I551" i="10"/>
  <c r="J560" i="10"/>
  <c r="K560" i="10" s="1"/>
  <c r="I560" i="10"/>
  <c r="J568" i="10"/>
  <c r="K568" i="10" s="1"/>
  <c r="I568" i="10"/>
  <c r="J576" i="10"/>
  <c r="K576" i="10" s="1"/>
  <c r="I576" i="10"/>
  <c r="J584" i="10"/>
  <c r="K584" i="10" s="1"/>
  <c r="I584" i="10"/>
  <c r="J592" i="10"/>
  <c r="K592" i="10" s="1"/>
  <c r="I592" i="10"/>
  <c r="J601" i="10"/>
  <c r="K601" i="10" s="1"/>
  <c r="I601" i="10"/>
  <c r="J617" i="10"/>
  <c r="K617" i="10" s="1"/>
  <c r="I617" i="10"/>
  <c r="I2" i="10"/>
  <c r="I4" i="10"/>
  <c r="I6" i="10"/>
  <c r="I8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50" i="10"/>
  <c r="I151" i="10"/>
  <c r="I152" i="10"/>
  <c r="I153" i="10"/>
  <c r="I154" i="10"/>
  <c r="I155" i="10"/>
  <c r="J300" i="10"/>
  <c r="K300" i="10" s="1"/>
  <c r="I300" i="10"/>
  <c r="J316" i="10"/>
  <c r="K316" i="10" s="1"/>
  <c r="I316" i="10"/>
  <c r="J324" i="10"/>
  <c r="K324" i="10" s="1"/>
  <c r="I324" i="10"/>
  <c r="J341" i="10"/>
  <c r="K341" i="10" s="1"/>
  <c r="I341" i="10"/>
  <c r="J353" i="10"/>
  <c r="K353" i="10" s="1"/>
  <c r="I353" i="10"/>
  <c r="J399" i="10"/>
  <c r="K399" i="10" s="1"/>
  <c r="I399" i="10"/>
  <c r="J412" i="10"/>
  <c r="K412" i="10" s="1"/>
  <c r="I412" i="10"/>
  <c r="J420" i="10"/>
  <c r="K420" i="10" s="1"/>
  <c r="I420" i="10"/>
  <c r="J436" i="10"/>
  <c r="K436" i="10" s="1"/>
  <c r="I436" i="10"/>
  <c r="J453" i="10"/>
  <c r="K453" i="10" s="1"/>
  <c r="I453" i="10"/>
  <c r="J613" i="10"/>
  <c r="K613" i="10" s="1"/>
  <c r="I613" i="10"/>
  <c r="I3" i="10"/>
  <c r="I5" i="10"/>
  <c r="I7" i="10"/>
  <c r="I9" i="10"/>
  <c r="J355" i="10"/>
  <c r="K355" i="10" s="1"/>
  <c r="I355" i="10"/>
  <c r="J357" i="10"/>
  <c r="K357" i="10" s="1"/>
  <c r="I357" i="10"/>
  <c r="J359" i="10"/>
  <c r="K359" i="10" s="1"/>
  <c r="I359" i="10"/>
  <c r="J361" i="10"/>
  <c r="K361" i="10" s="1"/>
  <c r="I361" i="10"/>
  <c r="J363" i="10"/>
  <c r="K363" i="10" s="1"/>
  <c r="I363" i="10"/>
  <c r="J365" i="10"/>
  <c r="K365" i="10" s="1"/>
  <c r="I365" i="10"/>
  <c r="J367" i="10"/>
  <c r="K367" i="10" s="1"/>
  <c r="I367" i="10"/>
  <c r="J369" i="10"/>
  <c r="K369" i="10" s="1"/>
  <c r="I369" i="10"/>
  <c r="J372" i="10"/>
  <c r="K372" i="10" s="1"/>
  <c r="I372" i="10"/>
  <c r="J374" i="10"/>
  <c r="K374" i="10" s="1"/>
  <c r="I374" i="10"/>
  <c r="J376" i="10"/>
  <c r="K376" i="10" s="1"/>
  <c r="I376" i="10"/>
  <c r="J378" i="10"/>
  <c r="K378" i="10" s="1"/>
  <c r="I378" i="10"/>
  <c r="J380" i="10"/>
  <c r="K380" i="10" s="1"/>
  <c r="I380" i="10"/>
  <c r="J382" i="10"/>
  <c r="K382" i="10" s="1"/>
  <c r="I382" i="10"/>
  <c r="J384" i="10"/>
  <c r="K384" i="10" s="1"/>
  <c r="I384" i="10"/>
  <c r="J386" i="10"/>
  <c r="K386" i="10" s="1"/>
  <c r="I386" i="10"/>
  <c r="J388" i="10"/>
  <c r="K388" i="10" s="1"/>
  <c r="I388" i="10"/>
  <c r="J390" i="10"/>
  <c r="K390" i="10" s="1"/>
  <c r="I390" i="10"/>
  <c r="J392" i="10"/>
  <c r="K392" i="10" s="1"/>
  <c r="I392" i="10"/>
  <c r="J396" i="10"/>
  <c r="K396" i="10" s="1"/>
  <c r="I396" i="10"/>
  <c r="J400" i="10"/>
  <c r="K400" i="10" s="1"/>
  <c r="I400" i="10"/>
  <c r="J404" i="10"/>
  <c r="K404" i="10" s="1"/>
  <c r="I404" i="10"/>
  <c r="J409" i="10"/>
  <c r="K409" i="10" s="1"/>
  <c r="I409" i="10"/>
  <c r="J413" i="10"/>
  <c r="K413" i="10" s="1"/>
  <c r="I413" i="10"/>
  <c r="J417" i="10"/>
  <c r="K417" i="10" s="1"/>
  <c r="I417" i="10"/>
  <c r="J421" i="10"/>
  <c r="K421" i="10" s="1"/>
  <c r="I421" i="10"/>
  <c r="J425" i="10"/>
  <c r="K425" i="10" s="1"/>
  <c r="I425" i="10"/>
  <c r="J429" i="10"/>
  <c r="K429" i="10" s="1"/>
  <c r="I429" i="10"/>
  <c r="J433" i="10"/>
  <c r="K433" i="10" s="1"/>
  <c r="I433" i="10"/>
  <c r="J437" i="10"/>
  <c r="K437" i="10" s="1"/>
  <c r="I437" i="10"/>
  <c r="J441" i="10"/>
  <c r="K441" i="10" s="1"/>
  <c r="I441" i="10"/>
  <c r="J446" i="10"/>
  <c r="K446" i="10" s="1"/>
  <c r="I446" i="10"/>
  <c r="J450" i="10"/>
  <c r="K450" i="10" s="1"/>
  <c r="I450" i="10"/>
  <c r="I286" i="10"/>
  <c r="I290" i="10"/>
  <c r="I294" i="10"/>
  <c r="I299" i="10"/>
  <c r="I303" i="10"/>
  <c r="I307" i="10"/>
  <c r="I311" i="10"/>
  <c r="I315" i="10"/>
  <c r="I319" i="10"/>
  <c r="I323" i="10"/>
  <c r="I327" i="10"/>
  <c r="I331" i="10"/>
  <c r="I336" i="10"/>
  <c r="I340" i="10"/>
  <c r="I344" i="10"/>
  <c r="I348" i="10"/>
  <c r="I352" i="10"/>
  <c r="J393" i="10"/>
  <c r="K393" i="10" s="1"/>
  <c r="I393" i="10"/>
  <c r="J397" i="10"/>
  <c r="K397" i="10" s="1"/>
  <c r="I397" i="10"/>
  <c r="J401" i="10"/>
  <c r="K401" i="10" s="1"/>
  <c r="I401" i="10"/>
  <c r="J405" i="10"/>
  <c r="K405" i="10" s="1"/>
  <c r="I405" i="10"/>
  <c r="J410" i="10"/>
  <c r="K410" i="10" s="1"/>
  <c r="I410" i="10"/>
  <c r="J414" i="10"/>
  <c r="K414" i="10" s="1"/>
  <c r="I414" i="10"/>
  <c r="J418" i="10"/>
  <c r="K418" i="10" s="1"/>
  <c r="I418" i="10"/>
  <c r="J422" i="10"/>
  <c r="K422" i="10" s="1"/>
  <c r="I422" i="10"/>
  <c r="J426" i="10"/>
  <c r="K426" i="10" s="1"/>
  <c r="I426" i="10"/>
  <c r="J430" i="10"/>
  <c r="K430" i="10" s="1"/>
  <c r="I430" i="10"/>
  <c r="J434" i="10"/>
  <c r="K434" i="10" s="1"/>
  <c r="I434" i="10"/>
  <c r="J438" i="10"/>
  <c r="K438" i="10" s="1"/>
  <c r="I438" i="10"/>
  <c r="J442" i="10"/>
  <c r="K442" i="10" s="1"/>
  <c r="I442" i="10"/>
  <c r="J447" i="10"/>
  <c r="K447" i="10" s="1"/>
  <c r="I447" i="10"/>
  <c r="J451" i="10"/>
  <c r="K451" i="10" s="1"/>
  <c r="I451" i="10"/>
  <c r="J354" i="10"/>
  <c r="K354" i="10" s="1"/>
  <c r="I354" i="10"/>
  <c r="J356" i="10"/>
  <c r="K356" i="10" s="1"/>
  <c r="I356" i="10"/>
  <c r="J358" i="10"/>
  <c r="K358" i="10" s="1"/>
  <c r="I358" i="10"/>
  <c r="J360" i="10"/>
  <c r="K360" i="10" s="1"/>
  <c r="I360" i="10"/>
  <c r="J362" i="10"/>
  <c r="K362" i="10" s="1"/>
  <c r="I362" i="10"/>
  <c r="J364" i="10"/>
  <c r="K364" i="10" s="1"/>
  <c r="I364" i="10"/>
  <c r="J366" i="10"/>
  <c r="K366" i="10" s="1"/>
  <c r="I366" i="10"/>
  <c r="J368" i="10"/>
  <c r="K368" i="10" s="1"/>
  <c r="I368" i="10"/>
  <c r="J370" i="10"/>
  <c r="K370" i="10" s="1"/>
  <c r="I370" i="10"/>
  <c r="J373" i="10"/>
  <c r="K373" i="10" s="1"/>
  <c r="I373" i="10"/>
  <c r="J375" i="10"/>
  <c r="K375" i="10" s="1"/>
  <c r="I375" i="10"/>
  <c r="J377" i="10"/>
  <c r="K377" i="10" s="1"/>
  <c r="I377" i="10"/>
  <c r="J379" i="10"/>
  <c r="K379" i="10" s="1"/>
  <c r="I379" i="10"/>
  <c r="J381" i="10"/>
  <c r="K381" i="10" s="1"/>
  <c r="I381" i="10"/>
  <c r="J383" i="10"/>
  <c r="K383" i="10" s="1"/>
  <c r="I383" i="10"/>
  <c r="J385" i="10"/>
  <c r="K385" i="10" s="1"/>
  <c r="I385" i="10"/>
  <c r="J387" i="10"/>
  <c r="K387" i="10" s="1"/>
  <c r="I387" i="10"/>
  <c r="J389" i="10"/>
  <c r="K389" i="10" s="1"/>
  <c r="I389" i="10"/>
  <c r="J391" i="10"/>
  <c r="K391" i="10" s="1"/>
  <c r="I391" i="10"/>
  <c r="J394" i="10"/>
  <c r="K394" i="10" s="1"/>
  <c r="I394" i="10"/>
  <c r="J398" i="10"/>
  <c r="K398" i="10" s="1"/>
  <c r="I398" i="10"/>
  <c r="J402" i="10"/>
  <c r="K402" i="10" s="1"/>
  <c r="I402" i="10"/>
  <c r="J406" i="10"/>
  <c r="K406" i="10" s="1"/>
  <c r="I406" i="10"/>
  <c r="J411" i="10"/>
  <c r="K411" i="10" s="1"/>
  <c r="I411" i="10"/>
  <c r="J415" i="10"/>
  <c r="K415" i="10" s="1"/>
  <c r="I415" i="10"/>
  <c r="J419" i="10"/>
  <c r="K419" i="10" s="1"/>
  <c r="I419" i="10"/>
  <c r="J423" i="10"/>
  <c r="K423" i="10" s="1"/>
  <c r="I423" i="10"/>
  <c r="J427" i="10"/>
  <c r="K427" i="10" s="1"/>
  <c r="I427" i="10"/>
  <c r="J431" i="10"/>
  <c r="K431" i="10" s="1"/>
  <c r="I431" i="10"/>
  <c r="J435" i="10"/>
  <c r="K435" i="10" s="1"/>
  <c r="I435" i="10"/>
  <c r="J439" i="10"/>
  <c r="K439" i="10" s="1"/>
  <c r="I439" i="10"/>
  <c r="J443" i="10"/>
  <c r="K443" i="10" s="1"/>
  <c r="I443" i="10"/>
  <c r="J448" i="10"/>
  <c r="K448" i="10" s="1"/>
  <c r="I448" i="10"/>
  <c r="J452" i="10"/>
  <c r="K452" i="10" s="1"/>
  <c r="I452" i="10"/>
  <c r="I455" i="10"/>
  <c r="I457" i="10"/>
  <c r="I459" i="10"/>
  <c r="I461" i="10"/>
  <c r="I463" i="10"/>
  <c r="I465" i="10"/>
  <c r="J536" i="10"/>
  <c r="K536" i="10" s="1"/>
  <c r="I536" i="10"/>
  <c r="J540" i="10"/>
  <c r="K540" i="10" s="1"/>
  <c r="I540" i="10"/>
  <c r="J544" i="10"/>
  <c r="K544" i="10" s="1"/>
  <c r="I544" i="10"/>
  <c r="J548" i="10"/>
  <c r="K548" i="10" s="1"/>
  <c r="I548" i="10"/>
  <c r="J552" i="10"/>
  <c r="K552" i="10" s="1"/>
  <c r="I552" i="10"/>
  <c r="J557" i="10"/>
  <c r="K557" i="10" s="1"/>
  <c r="I557" i="10"/>
  <c r="J561" i="10"/>
  <c r="K561" i="10" s="1"/>
  <c r="I561" i="10"/>
  <c r="J565" i="10"/>
  <c r="K565" i="10" s="1"/>
  <c r="I565" i="10"/>
  <c r="J569" i="10"/>
  <c r="K569" i="10" s="1"/>
  <c r="I569" i="10"/>
  <c r="J573" i="10"/>
  <c r="K573" i="10" s="1"/>
  <c r="I573" i="10"/>
  <c r="J577" i="10"/>
  <c r="K577" i="10" s="1"/>
  <c r="I577" i="10"/>
  <c r="J581" i="10"/>
  <c r="K581" i="10" s="1"/>
  <c r="I581" i="10"/>
  <c r="J585" i="10"/>
  <c r="K585" i="10" s="1"/>
  <c r="I585" i="10"/>
  <c r="J589" i="10"/>
  <c r="K589" i="10" s="1"/>
  <c r="I589" i="10"/>
  <c r="J594" i="10"/>
  <c r="K594" i="10" s="1"/>
  <c r="I594" i="10"/>
  <c r="J598" i="10"/>
  <c r="K598" i="10" s="1"/>
  <c r="I598" i="10"/>
  <c r="J602" i="10"/>
  <c r="K602" i="10" s="1"/>
  <c r="I602" i="10"/>
  <c r="J606" i="10"/>
  <c r="K606" i="10" s="1"/>
  <c r="I606" i="10"/>
  <c r="J610" i="10"/>
  <c r="K610" i="10" s="1"/>
  <c r="I610" i="10"/>
  <c r="J614" i="10"/>
  <c r="K614" i="10" s="1"/>
  <c r="I614" i="10"/>
  <c r="J618" i="10"/>
  <c r="K618" i="10" s="1"/>
  <c r="I618" i="10"/>
  <c r="J537" i="10"/>
  <c r="K537" i="10" s="1"/>
  <c r="I537" i="10"/>
  <c r="J541" i="10"/>
  <c r="K541" i="10" s="1"/>
  <c r="I541" i="10"/>
  <c r="J545" i="10"/>
  <c r="K545" i="10" s="1"/>
  <c r="I545" i="10"/>
  <c r="J549" i="10"/>
  <c r="K549" i="10" s="1"/>
  <c r="I549" i="10"/>
  <c r="J553" i="10"/>
  <c r="K553" i="10" s="1"/>
  <c r="I553" i="10"/>
  <c r="J558" i="10"/>
  <c r="K558" i="10" s="1"/>
  <c r="I558" i="10"/>
  <c r="J562" i="10"/>
  <c r="K562" i="10" s="1"/>
  <c r="I562" i="10"/>
  <c r="J566" i="10"/>
  <c r="K566" i="10" s="1"/>
  <c r="I566" i="10"/>
  <c r="J570" i="10"/>
  <c r="K570" i="10" s="1"/>
  <c r="I570" i="10"/>
  <c r="J574" i="10"/>
  <c r="K574" i="10" s="1"/>
  <c r="I574" i="10"/>
  <c r="J578" i="10"/>
  <c r="K578" i="10" s="1"/>
  <c r="I578" i="10"/>
  <c r="J582" i="10"/>
  <c r="K582" i="10" s="1"/>
  <c r="I582" i="10"/>
  <c r="J586" i="10"/>
  <c r="K586" i="10" s="1"/>
  <c r="I586" i="10"/>
  <c r="J590" i="10"/>
  <c r="K590" i="10" s="1"/>
  <c r="I590" i="10"/>
  <c r="J595" i="10"/>
  <c r="K595" i="10" s="1"/>
  <c r="I595" i="10"/>
  <c r="J599" i="10"/>
  <c r="K599" i="10" s="1"/>
  <c r="I599" i="10"/>
  <c r="J603" i="10"/>
  <c r="K603" i="10" s="1"/>
  <c r="I603" i="10"/>
  <c r="J607" i="10"/>
  <c r="K607" i="10" s="1"/>
  <c r="I607" i="10"/>
  <c r="J611" i="10"/>
  <c r="K611" i="10" s="1"/>
  <c r="I611" i="10"/>
  <c r="J615" i="10"/>
  <c r="K615" i="10" s="1"/>
  <c r="I615" i="10"/>
  <c r="J619" i="10"/>
  <c r="K619" i="10" s="1"/>
  <c r="I619" i="10"/>
  <c r="J534" i="10"/>
  <c r="K534" i="10" s="1"/>
  <c r="I534" i="10"/>
  <c r="J538" i="10"/>
  <c r="K538" i="10" s="1"/>
  <c r="I538" i="10"/>
  <c r="J542" i="10"/>
  <c r="K542" i="10" s="1"/>
  <c r="I542" i="10"/>
  <c r="J546" i="10"/>
  <c r="K546" i="10" s="1"/>
  <c r="I546" i="10"/>
  <c r="J550" i="10"/>
  <c r="K550" i="10" s="1"/>
  <c r="I550" i="10"/>
  <c r="J554" i="10"/>
  <c r="K554" i="10" s="1"/>
  <c r="I554" i="10"/>
  <c r="J559" i="10"/>
  <c r="K559" i="10" s="1"/>
  <c r="I559" i="10"/>
  <c r="J563" i="10"/>
  <c r="K563" i="10" s="1"/>
  <c r="I563" i="10"/>
  <c r="J567" i="10"/>
  <c r="K567" i="10" s="1"/>
  <c r="I567" i="10"/>
  <c r="J571" i="10"/>
  <c r="K571" i="10" s="1"/>
  <c r="I571" i="10"/>
  <c r="J575" i="10"/>
  <c r="K575" i="10" s="1"/>
  <c r="I575" i="10"/>
  <c r="J579" i="10"/>
  <c r="K579" i="10" s="1"/>
  <c r="I579" i="10"/>
  <c r="J583" i="10"/>
  <c r="K583" i="10" s="1"/>
  <c r="I583" i="10"/>
  <c r="J587" i="10"/>
  <c r="K587" i="10" s="1"/>
  <c r="I587" i="10"/>
  <c r="J591" i="10"/>
  <c r="K591" i="10" s="1"/>
  <c r="I591" i="10"/>
  <c r="J596" i="10"/>
  <c r="K596" i="10" s="1"/>
  <c r="I596" i="10"/>
  <c r="J600" i="10"/>
  <c r="K600" i="10" s="1"/>
  <c r="I600" i="10"/>
  <c r="J604" i="10"/>
  <c r="K604" i="10" s="1"/>
  <c r="I604" i="10"/>
  <c r="J608" i="10"/>
  <c r="K608" i="10" s="1"/>
  <c r="I608" i="10"/>
  <c r="J612" i="10"/>
  <c r="K612" i="10" s="1"/>
  <c r="I612" i="10"/>
  <c r="J616" i="10"/>
  <c r="K616" i="10" s="1"/>
  <c r="I616" i="10"/>
  <c r="J620" i="10"/>
  <c r="K620" i="10" s="1"/>
  <c r="I620" i="10"/>
  <c r="J20" i="18"/>
  <c r="L20" i="18"/>
  <c r="K20" i="18"/>
  <c r="G27" i="17"/>
  <c r="G28" i="17"/>
  <c r="G29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B29" i="17"/>
  <c r="C29" i="17" s="1"/>
  <c r="B4" i="17"/>
  <c r="C4" i="17" s="1"/>
  <c r="B5" i="17"/>
  <c r="C5" i="17" s="1"/>
  <c r="B6" i="17"/>
  <c r="C6" i="17" s="1"/>
  <c r="B7" i="17"/>
  <c r="C7" i="17" s="1"/>
  <c r="B8" i="17"/>
  <c r="C8" i="17" s="1"/>
  <c r="B9" i="17"/>
  <c r="C9" i="17" s="1"/>
  <c r="B10" i="17"/>
  <c r="C10" i="17" s="1"/>
  <c r="B11" i="17"/>
  <c r="C11" i="17" s="1"/>
  <c r="B12" i="17"/>
  <c r="C12" i="17" s="1"/>
  <c r="B13" i="17"/>
  <c r="C13" i="17" s="1"/>
  <c r="B14" i="17"/>
  <c r="C14" i="17" s="1"/>
  <c r="B15" i="17"/>
  <c r="C15" i="17" s="1"/>
  <c r="B16" i="17"/>
  <c r="C16" i="17" s="1"/>
  <c r="B17" i="17"/>
  <c r="C17" i="17" s="1"/>
  <c r="B18" i="17"/>
  <c r="C18" i="17" s="1"/>
  <c r="B19" i="17"/>
  <c r="C19" i="17" s="1"/>
  <c r="B20" i="17"/>
  <c r="C20" i="17" s="1"/>
  <c r="B21" i="17"/>
  <c r="C21" i="17" s="1"/>
  <c r="B22" i="17"/>
  <c r="C22" i="17" s="1"/>
  <c r="B23" i="17"/>
  <c r="C23" i="17" s="1"/>
  <c r="B24" i="17"/>
  <c r="C24" i="17" s="1"/>
  <c r="B25" i="17"/>
  <c r="C25" i="17" s="1"/>
  <c r="B26" i="17"/>
  <c r="C26" i="17" s="1"/>
  <c r="B27" i="17"/>
  <c r="C27" i="17" s="1"/>
  <c r="B28" i="17"/>
  <c r="C28" i="17" s="1"/>
  <c r="B3" i="17"/>
  <c r="C3" i="17" s="1"/>
  <c r="M44" i="15"/>
  <c r="S54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3" i="15"/>
  <c r="F44" i="15"/>
  <c r="H44" i="15" s="1"/>
  <c r="C44" i="15"/>
  <c r="D44" i="15" s="1"/>
  <c r="C4" i="15"/>
  <c r="D4" i="15" s="1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C23" i="15"/>
  <c r="D23" i="15" s="1"/>
  <c r="C24" i="15"/>
  <c r="D24" i="15" s="1"/>
  <c r="C25" i="15"/>
  <c r="D25" i="15" s="1"/>
  <c r="C26" i="15"/>
  <c r="D26" i="15" s="1"/>
  <c r="C27" i="15"/>
  <c r="D27" i="15" s="1"/>
  <c r="C28" i="15"/>
  <c r="D28" i="15" s="1"/>
  <c r="C29" i="15"/>
  <c r="D29" i="15" s="1"/>
  <c r="C30" i="15"/>
  <c r="D30" i="15" s="1"/>
  <c r="C31" i="15"/>
  <c r="D31" i="15" s="1"/>
  <c r="C32" i="15"/>
  <c r="D32" i="15" s="1"/>
  <c r="C33" i="15"/>
  <c r="D33" i="15" s="1"/>
  <c r="C34" i="15"/>
  <c r="D34" i="15" s="1"/>
  <c r="C35" i="15"/>
  <c r="D35" i="15" s="1"/>
  <c r="C36" i="15"/>
  <c r="D36" i="15" s="1"/>
  <c r="C37" i="15"/>
  <c r="D37" i="15" s="1"/>
  <c r="C38" i="15"/>
  <c r="D38" i="15" s="1"/>
  <c r="C39" i="15"/>
  <c r="D39" i="15" s="1"/>
  <c r="C40" i="15"/>
  <c r="D40" i="15" s="1"/>
  <c r="C41" i="15"/>
  <c r="D41" i="15" s="1"/>
  <c r="C42" i="15"/>
  <c r="D42" i="15" s="1"/>
  <c r="C43" i="15"/>
  <c r="D43" i="15" s="1"/>
  <c r="C3" i="15"/>
  <c r="D3" i="15" s="1"/>
  <c r="F44" i="12"/>
  <c r="Y6" i="16"/>
  <c r="Y7" i="16"/>
  <c r="Y8" i="16"/>
  <c r="Y9" i="16"/>
  <c r="Y10" i="16"/>
  <c r="Y11" i="16"/>
  <c r="Y12" i="16"/>
  <c r="Y13" i="16"/>
  <c r="Y5" i="16"/>
  <c r="U31" i="16"/>
  <c r="F2" i="8"/>
  <c r="J2" i="8" s="1"/>
  <c r="K2" i="8" s="1"/>
  <c r="X14" i="16"/>
  <c r="D44" i="12"/>
  <c r="E7" i="12" s="1"/>
  <c r="S45" i="15"/>
  <c r="T6" i="15" s="1"/>
  <c r="U6" i="15" s="1"/>
  <c r="V6" i="15" s="1"/>
  <c r="F3" i="8"/>
  <c r="J3" i="8" s="1"/>
  <c r="K3" i="8" s="1"/>
  <c r="F4" i="8"/>
  <c r="F5" i="8"/>
  <c r="I5" i="8" s="1"/>
  <c r="F6" i="8"/>
  <c r="J6" i="8" s="1"/>
  <c r="K6" i="8" s="1"/>
  <c r="F7" i="8"/>
  <c r="F8" i="8"/>
  <c r="I8" i="8" s="1"/>
  <c r="F9" i="8"/>
  <c r="F10" i="8"/>
  <c r="J10" i="8" s="1"/>
  <c r="K10" i="8" s="1"/>
  <c r="F11" i="8"/>
  <c r="I11" i="8" s="1"/>
  <c r="F12" i="8"/>
  <c r="J12" i="8" s="1"/>
  <c r="K12" i="8" s="1"/>
  <c r="F13" i="8"/>
  <c r="J13" i="8" s="1"/>
  <c r="K13" i="8" s="1"/>
  <c r="F14" i="8"/>
  <c r="F15" i="8"/>
  <c r="I15" i="8" s="1"/>
  <c r="F16" i="8"/>
  <c r="J16" i="8" s="1"/>
  <c r="K16" i="8" s="1"/>
  <c r="F17" i="8"/>
  <c r="F18" i="8"/>
  <c r="F19" i="8"/>
  <c r="J19" i="8" s="1"/>
  <c r="K19" i="8" s="1"/>
  <c r="F20" i="8"/>
  <c r="I20" i="8" s="1"/>
  <c r="F21" i="8"/>
  <c r="J21" i="8" s="1"/>
  <c r="K21" i="8" s="1"/>
  <c r="F22" i="8"/>
  <c r="I22" i="8" s="1"/>
  <c r="F23" i="8"/>
  <c r="I23" i="8" s="1"/>
  <c r="F24" i="8"/>
  <c r="I24" i="8" s="1"/>
  <c r="F25" i="8"/>
  <c r="I25" i="8" s="1"/>
  <c r="F26" i="8"/>
  <c r="F27" i="8"/>
  <c r="J27" i="8" s="1"/>
  <c r="K27" i="8" s="1"/>
  <c r="F28" i="8"/>
  <c r="F29" i="8"/>
  <c r="I29" i="8" s="1"/>
  <c r="F30" i="8"/>
  <c r="F31" i="8"/>
  <c r="F32" i="8"/>
  <c r="F33" i="8"/>
  <c r="J33" i="8" s="1"/>
  <c r="K33" i="8" s="1"/>
  <c r="F34" i="8"/>
  <c r="I34" i="8" s="1"/>
  <c r="F35" i="8"/>
  <c r="F36" i="8"/>
  <c r="F37" i="8"/>
  <c r="J37" i="8" s="1"/>
  <c r="K37" i="8" s="1"/>
  <c r="F38" i="8"/>
  <c r="J38" i="8" s="1"/>
  <c r="K38" i="8" s="1"/>
  <c r="F39" i="8"/>
  <c r="I39" i="8" s="1"/>
  <c r="F40" i="8"/>
  <c r="I40" i="8" s="1"/>
  <c r="F41" i="8"/>
  <c r="I41" i="8" s="1"/>
  <c r="F42" i="8"/>
  <c r="F43" i="8"/>
  <c r="I43" i="8" s="1"/>
  <c r="F44" i="8"/>
  <c r="I44" i="8" s="1"/>
  <c r="F45" i="8"/>
  <c r="J45" i="8" s="1"/>
  <c r="K45" i="8" s="1"/>
  <c r="F46" i="8"/>
  <c r="J46" i="8" s="1"/>
  <c r="K46" i="8" s="1"/>
  <c r="F47" i="8"/>
  <c r="F48" i="8"/>
  <c r="J48" i="8" s="1"/>
  <c r="K48" i="8" s="1"/>
  <c r="F49" i="8"/>
  <c r="J49" i="8" s="1"/>
  <c r="K49" i="8" s="1"/>
  <c r="F50" i="8"/>
  <c r="I50" i="8" s="1"/>
  <c r="F51" i="8"/>
  <c r="F52" i="8"/>
  <c r="I52" i="8" s="1"/>
  <c r="F53" i="8"/>
  <c r="I53" i="8" s="1"/>
  <c r="F54" i="8"/>
  <c r="J54" i="8" s="1"/>
  <c r="K54" i="8" s="1"/>
  <c r="F55" i="8"/>
  <c r="F56" i="8"/>
  <c r="I56" i="8" s="1"/>
  <c r="F57" i="8"/>
  <c r="F58" i="8"/>
  <c r="F59" i="8"/>
  <c r="I59" i="8" s="1"/>
  <c r="F60" i="8"/>
  <c r="F61" i="8"/>
  <c r="I61" i="8" s="1"/>
  <c r="F62" i="8"/>
  <c r="F63" i="8"/>
  <c r="J63" i="8" s="1"/>
  <c r="K63" i="8" s="1"/>
  <c r="F64" i="8"/>
  <c r="I64" i="8" s="1"/>
  <c r="F65" i="8"/>
  <c r="J65" i="8" s="1"/>
  <c r="K65" i="8" s="1"/>
  <c r="F66" i="8"/>
  <c r="I66" i="8" s="1"/>
  <c r="F67" i="8"/>
  <c r="J67" i="8" s="1"/>
  <c r="K67" i="8" s="1"/>
  <c r="F68" i="8"/>
  <c r="F69" i="8"/>
  <c r="I69" i="8" s="1"/>
  <c r="F70" i="8"/>
  <c r="I70" i="8" s="1"/>
  <c r="F71" i="8"/>
  <c r="I71" i="8" s="1"/>
  <c r="F72" i="8"/>
  <c r="F73" i="8"/>
  <c r="F74" i="8"/>
  <c r="J74" i="8" s="1"/>
  <c r="K74" i="8" s="1"/>
  <c r="F75" i="8"/>
  <c r="I75" i="8" s="1"/>
  <c r="F76" i="8"/>
  <c r="J76" i="8" s="1"/>
  <c r="K76" i="8" s="1"/>
  <c r="F77" i="8"/>
  <c r="F78" i="8"/>
  <c r="J78" i="8" s="1"/>
  <c r="K78" i="8" s="1"/>
  <c r="F79" i="8"/>
  <c r="J79" i="8" s="1"/>
  <c r="K79" i="8" s="1"/>
  <c r="F80" i="8"/>
  <c r="F81" i="8"/>
  <c r="F82" i="8"/>
  <c r="J82" i="8" s="1"/>
  <c r="K82" i="8" s="1"/>
  <c r="F83" i="8"/>
  <c r="F84" i="8"/>
  <c r="F85" i="8"/>
  <c r="I85" i="8" s="1"/>
  <c r="F86" i="8"/>
  <c r="J86" i="8" s="1"/>
  <c r="K86" i="8" s="1"/>
  <c r="F87" i="8"/>
  <c r="F88" i="8"/>
  <c r="J88" i="8" s="1"/>
  <c r="K88" i="8" s="1"/>
  <c r="F89" i="8"/>
  <c r="F90" i="8"/>
  <c r="J90" i="8" s="1"/>
  <c r="K90" i="8" s="1"/>
  <c r="F91" i="8"/>
  <c r="I91" i="8" s="1"/>
  <c r="F92" i="8"/>
  <c r="I92" i="8" s="1"/>
  <c r="F93" i="8"/>
  <c r="F94" i="8"/>
  <c r="F95" i="8"/>
  <c r="I95" i="8" s="1"/>
  <c r="F96" i="8"/>
  <c r="F97" i="8"/>
  <c r="F98" i="8"/>
  <c r="F99" i="8"/>
  <c r="J99" i="8" s="1"/>
  <c r="K99" i="8" s="1"/>
  <c r="F100" i="8"/>
  <c r="J100" i="8" s="1"/>
  <c r="K100" i="8" s="1"/>
  <c r="F101" i="8"/>
  <c r="J101" i="8" s="1"/>
  <c r="K101" i="8" s="1"/>
  <c r="F102" i="8"/>
  <c r="F103" i="8"/>
  <c r="J103" i="8" s="1"/>
  <c r="K103" i="8" s="1"/>
  <c r="F104" i="8"/>
  <c r="F105" i="8"/>
  <c r="I105" i="8" s="1"/>
  <c r="F106" i="8"/>
  <c r="F107" i="8"/>
  <c r="J107" i="8" s="1"/>
  <c r="K107" i="8" s="1"/>
  <c r="F108" i="8"/>
  <c r="F109" i="8"/>
  <c r="F110" i="8"/>
  <c r="F111" i="8"/>
  <c r="J111" i="8" s="1"/>
  <c r="K111" i="8" s="1"/>
  <c r="F112" i="8"/>
  <c r="J112" i="8" s="1"/>
  <c r="K112" i="8" s="1"/>
  <c r="F113" i="8"/>
  <c r="J113" i="8" s="1"/>
  <c r="K113" i="8" s="1"/>
  <c r="F114" i="8"/>
  <c r="F115" i="8"/>
  <c r="I115" i="8" s="1"/>
  <c r="F116" i="8"/>
  <c r="F117" i="8"/>
  <c r="I117" i="8" s="1"/>
  <c r="F118" i="8"/>
  <c r="J118" i="8" s="1"/>
  <c r="K118" i="8" s="1"/>
  <c r="F119" i="8"/>
  <c r="I119" i="8" s="1"/>
  <c r="F120" i="8"/>
  <c r="F121" i="8"/>
  <c r="F122" i="8"/>
  <c r="J122" i="8" s="1"/>
  <c r="K122" i="8" s="1"/>
  <c r="F123" i="8"/>
  <c r="J123" i="8" s="1"/>
  <c r="K123" i="8" s="1"/>
  <c r="F124" i="8"/>
  <c r="J124" i="8" s="1"/>
  <c r="K124" i="8" s="1"/>
  <c r="F125" i="8"/>
  <c r="F126" i="8"/>
  <c r="J126" i="8" s="1"/>
  <c r="K126" i="8" s="1"/>
  <c r="F127" i="8"/>
  <c r="J127" i="8" s="1"/>
  <c r="K127" i="8" s="1"/>
  <c r="F128" i="8"/>
  <c r="J128" i="8" s="1"/>
  <c r="K128" i="8" s="1"/>
  <c r="F129" i="8"/>
  <c r="J129" i="8" s="1"/>
  <c r="K129" i="8" s="1"/>
  <c r="F130" i="8"/>
  <c r="F131" i="8"/>
  <c r="F132" i="8"/>
  <c r="J132" i="8" s="1"/>
  <c r="K132" i="8" s="1"/>
  <c r="F133" i="8"/>
  <c r="F134" i="8"/>
  <c r="F135" i="8"/>
  <c r="F136" i="8"/>
  <c r="F137" i="8"/>
  <c r="F138" i="8"/>
  <c r="F139" i="8"/>
  <c r="F140" i="8"/>
  <c r="J140" i="8" s="1"/>
  <c r="K140" i="8" s="1"/>
  <c r="F141" i="8"/>
  <c r="J141" i="8" s="1"/>
  <c r="K141" i="8" s="1"/>
  <c r="F142" i="8"/>
  <c r="I142" i="8" s="1"/>
  <c r="F143" i="8"/>
  <c r="J143" i="8" s="1"/>
  <c r="K143" i="8" s="1"/>
  <c r="F144" i="8"/>
  <c r="J144" i="8" s="1"/>
  <c r="K144" i="8" s="1"/>
  <c r="F145" i="8"/>
  <c r="J145" i="8" s="1"/>
  <c r="K145" i="8" s="1"/>
  <c r="F146" i="8"/>
  <c r="J146" i="8" s="1"/>
  <c r="K146" i="8" s="1"/>
  <c r="F147" i="8"/>
  <c r="J147" i="8" s="1"/>
  <c r="K147" i="8" s="1"/>
  <c r="F148" i="8"/>
  <c r="F149" i="8"/>
  <c r="J149" i="8" s="1"/>
  <c r="K149" i="8" s="1"/>
  <c r="F150" i="8"/>
  <c r="F151" i="8"/>
  <c r="I151" i="8" s="1"/>
  <c r="F152" i="8"/>
  <c r="J152" i="8" s="1"/>
  <c r="K152" i="8" s="1"/>
  <c r="F153" i="8"/>
  <c r="J153" i="8" s="1"/>
  <c r="K153" i="8" s="1"/>
  <c r="F154" i="8"/>
  <c r="J154" i="8" s="1"/>
  <c r="K154" i="8" s="1"/>
  <c r="F155" i="8"/>
  <c r="I155" i="8" s="1"/>
  <c r="F156" i="8"/>
  <c r="J156" i="8" s="1"/>
  <c r="K156" i="8" s="1"/>
  <c r="F157" i="8"/>
  <c r="J157" i="8" s="1"/>
  <c r="K157" i="8" s="1"/>
  <c r="F158" i="8"/>
  <c r="J158" i="8" s="1"/>
  <c r="K158" i="8" s="1"/>
  <c r="F159" i="8"/>
  <c r="F160" i="8"/>
  <c r="F161" i="8"/>
  <c r="F162" i="8"/>
  <c r="F163" i="8"/>
  <c r="I163" i="8" s="1"/>
  <c r="F164" i="8"/>
  <c r="J164" i="8" s="1"/>
  <c r="K164" i="8" s="1"/>
  <c r="F165" i="8"/>
  <c r="F166" i="8"/>
  <c r="J166" i="8" s="1"/>
  <c r="K166" i="8" s="1"/>
  <c r="F167" i="8"/>
  <c r="J167" i="8" s="1"/>
  <c r="K167" i="8" s="1"/>
  <c r="F168" i="8"/>
  <c r="I168" i="8" s="1"/>
  <c r="F169" i="8"/>
  <c r="F170" i="8"/>
  <c r="J170" i="8" s="1"/>
  <c r="K170" i="8" s="1"/>
  <c r="F171" i="8"/>
  <c r="J171" i="8" s="1"/>
  <c r="K171" i="8" s="1"/>
  <c r="F172" i="8"/>
  <c r="J172" i="8" s="1"/>
  <c r="K172" i="8" s="1"/>
  <c r="F173" i="8"/>
  <c r="J173" i="8" s="1"/>
  <c r="K173" i="8" s="1"/>
  <c r="F174" i="8"/>
  <c r="J174" i="8" s="1"/>
  <c r="K174" i="8" s="1"/>
  <c r="F175" i="8"/>
  <c r="F176" i="8"/>
  <c r="I176" i="8" s="1"/>
  <c r="F177" i="8"/>
  <c r="I177" i="8" s="1"/>
  <c r="F178" i="8"/>
  <c r="J178" i="8" s="1"/>
  <c r="K178" i="8" s="1"/>
  <c r="F179" i="8"/>
  <c r="F180" i="8"/>
  <c r="I180" i="8" s="1"/>
  <c r="F181" i="8"/>
  <c r="F182" i="8"/>
  <c r="J182" i="8" s="1"/>
  <c r="K182" i="8" s="1"/>
  <c r="F183" i="8"/>
  <c r="J183" i="8" s="1"/>
  <c r="K183" i="8" s="1"/>
  <c r="F184" i="8"/>
  <c r="I184" i="8" s="1"/>
  <c r="F185" i="8"/>
  <c r="F186" i="8"/>
  <c r="J186" i="8" s="1"/>
  <c r="K186" i="8" s="1"/>
  <c r="F187" i="8"/>
  <c r="J187" i="8" s="1"/>
  <c r="K187" i="8" s="1"/>
  <c r="F188" i="8"/>
  <c r="I188" i="8" s="1"/>
  <c r="F189" i="8"/>
  <c r="J189" i="8" s="1"/>
  <c r="K189" i="8" s="1"/>
  <c r="F190" i="8"/>
  <c r="J190" i="8" s="1"/>
  <c r="K190" i="8" s="1"/>
  <c r="F191" i="8"/>
  <c r="I191" i="8" s="1"/>
  <c r="F192" i="8"/>
  <c r="I192" i="8" s="1"/>
  <c r="F193" i="8"/>
  <c r="F194" i="8"/>
  <c r="F195" i="8"/>
  <c r="F196" i="8"/>
  <c r="J196" i="8" s="1"/>
  <c r="K196" i="8" s="1"/>
  <c r="F197" i="8"/>
  <c r="J197" i="8" s="1"/>
  <c r="K197" i="8" s="1"/>
  <c r="F198" i="8"/>
  <c r="J198" i="8" s="1"/>
  <c r="K198" i="8" s="1"/>
  <c r="F199" i="8"/>
  <c r="I199" i="8" s="1"/>
  <c r="F200" i="8"/>
  <c r="J200" i="8" s="1"/>
  <c r="K200" i="8" s="1"/>
  <c r="F201" i="8"/>
  <c r="I201" i="8" s="1"/>
  <c r="F202" i="8"/>
  <c r="J202" i="8" s="1"/>
  <c r="K202" i="8" s="1"/>
  <c r="F203" i="8"/>
  <c r="I203" i="8" s="1"/>
  <c r="F204" i="8"/>
  <c r="J204" i="8" s="1"/>
  <c r="K204" i="8" s="1"/>
  <c r="F205" i="8"/>
  <c r="J205" i="8" s="1"/>
  <c r="K205" i="8" s="1"/>
  <c r="F206" i="8"/>
  <c r="J206" i="8" s="1"/>
  <c r="K206" i="8" s="1"/>
  <c r="F207" i="8"/>
  <c r="F208" i="8"/>
  <c r="J208" i="8" s="1"/>
  <c r="K208" i="8" s="1"/>
  <c r="F209" i="8"/>
  <c r="F210" i="8"/>
  <c r="F211" i="8"/>
  <c r="F212" i="8"/>
  <c r="I212" i="8" s="1"/>
  <c r="F213" i="8"/>
  <c r="I213" i="8" s="1"/>
  <c r="F214" i="8"/>
  <c r="J214" i="8" s="1"/>
  <c r="K214" i="8" s="1"/>
  <c r="F215" i="8"/>
  <c r="F216" i="8"/>
  <c r="J216" i="8" s="1"/>
  <c r="K216" i="8" s="1"/>
  <c r="F217" i="8"/>
  <c r="J217" i="8" s="1"/>
  <c r="K217" i="8" s="1"/>
  <c r="F218" i="8"/>
  <c r="F219" i="8"/>
  <c r="J219" i="8" s="1"/>
  <c r="K219" i="8" s="1"/>
  <c r="F220" i="8"/>
  <c r="J220" i="8" s="1"/>
  <c r="K220" i="8" s="1"/>
  <c r="F221" i="8"/>
  <c r="I221" i="8" s="1"/>
  <c r="F222" i="8"/>
  <c r="F223" i="8"/>
  <c r="F224" i="8"/>
  <c r="J224" i="8" s="1"/>
  <c r="K224" i="8" s="1"/>
  <c r="F225" i="8"/>
  <c r="J225" i="8" s="1"/>
  <c r="K225" i="8" s="1"/>
  <c r="F226" i="8"/>
  <c r="J226" i="8" s="1"/>
  <c r="K226" i="8" s="1"/>
  <c r="F227" i="8"/>
  <c r="F228" i="8"/>
  <c r="I228" i="8" s="1"/>
  <c r="F229" i="8"/>
  <c r="J229" i="8" s="1"/>
  <c r="K229" i="8" s="1"/>
  <c r="F230" i="8"/>
  <c r="F231" i="8"/>
  <c r="I231" i="8" s="1"/>
  <c r="F232" i="8"/>
  <c r="J232" i="8" s="1"/>
  <c r="K232" i="8" s="1"/>
  <c r="F233" i="8"/>
  <c r="I233" i="8" s="1"/>
  <c r="F234" i="8"/>
  <c r="F235" i="8"/>
  <c r="J235" i="8" s="1"/>
  <c r="K235" i="8" s="1"/>
  <c r="F236" i="8"/>
  <c r="J236" i="8" s="1"/>
  <c r="K236" i="8" s="1"/>
  <c r="F237" i="8"/>
  <c r="F238" i="8"/>
  <c r="F239" i="8"/>
  <c r="J239" i="8" s="1"/>
  <c r="K239" i="8" s="1"/>
  <c r="F240" i="8"/>
  <c r="J240" i="8" s="1"/>
  <c r="K240" i="8" s="1"/>
  <c r="F241" i="8"/>
  <c r="F242" i="8"/>
  <c r="F243" i="8"/>
  <c r="J243" i="8" s="1"/>
  <c r="K243" i="8" s="1"/>
  <c r="F244" i="8"/>
  <c r="J244" i="8" s="1"/>
  <c r="K244" i="8" s="1"/>
  <c r="F245" i="8"/>
  <c r="F246" i="8"/>
  <c r="J246" i="8" s="1"/>
  <c r="K246" i="8" s="1"/>
  <c r="F247" i="8"/>
  <c r="F248" i="8"/>
  <c r="J248" i="8" s="1"/>
  <c r="K248" i="8" s="1"/>
  <c r="F249" i="8"/>
  <c r="J249" i="8" s="1"/>
  <c r="K249" i="8" s="1"/>
  <c r="F250" i="8"/>
  <c r="J250" i="8" s="1"/>
  <c r="K250" i="8" s="1"/>
  <c r="F251" i="8"/>
  <c r="J251" i="8" s="1"/>
  <c r="K251" i="8" s="1"/>
  <c r="F252" i="8"/>
  <c r="I252" i="8" s="1"/>
  <c r="F253" i="8"/>
  <c r="I253" i="8" s="1"/>
  <c r="F254" i="8"/>
  <c r="F255" i="8"/>
  <c r="J255" i="8" s="1"/>
  <c r="K255" i="8" s="1"/>
  <c r="F256" i="8"/>
  <c r="F257" i="8"/>
  <c r="F258" i="8"/>
  <c r="J258" i="8" s="1"/>
  <c r="K258" i="8" s="1"/>
  <c r="F259" i="8"/>
  <c r="J259" i="8" s="1"/>
  <c r="K259" i="8" s="1"/>
  <c r="F260" i="8"/>
  <c r="J260" i="8" s="1"/>
  <c r="K260" i="8" s="1"/>
  <c r="F261" i="8"/>
  <c r="J261" i="8" s="1"/>
  <c r="K261" i="8" s="1"/>
  <c r="F262" i="8"/>
  <c r="F263" i="8"/>
  <c r="J263" i="8" s="1"/>
  <c r="K263" i="8" s="1"/>
  <c r="F264" i="8"/>
  <c r="I264" i="8" s="1"/>
  <c r="F265" i="8"/>
  <c r="J265" i="8" s="1"/>
  <c r="K265" i="8" s="1"/>
  <c r="F266" i="8"/>
  <c r="J266" i="8" s="1"/>
  <c r="K266" i="8" s="1"/>
  <c r="F267" i="8"/>
  <c r="I267" i="8" s="1"/>
  <c r="F268" i="8"/>
  <c r="J268" i="8" s="1"/>
  <c r="K268" i="8" s="1"/>
  <c r="F269" i="8"/>
  <c r="F270" i="8"/>
  <c r="J270" i="8" s="1"/>
  <c r="K270" i="8" s="1"/>
  <c r="F271" i="8"/>
  <c r="J271" i="8" s="1"/>
  <c r="K271" i="8" s="1"/>
  <c r="F272" i="8"/>
  <c r="I272" i="8" s="1"/>
  <c r="F273" i="8"/>
  <c r="F274" i="8"/>
  <c r="F275" i="8"/>
  <c r="J275" i="8" s="1"/>
  <c r="K275" i="8" s="1"/>
  <c r="F276" i="8"/>
  <c r="F277" i="8"/>
  <c r="F278" i="8"/>
  <c r="J278" i="8" s="1"/>
  <c r="K278" i="8" s="1"/>
  <c r="F279" i="8"/>
  <c r="I279" i="8" s="1"/>
  <c r="F280" i="8"/>
  <c r="I280" i="8" s="1"/>
  <c r="F281" i="8"/>
  <c r="F282" i="8"/>
  <c r="J282" i="8" s="1"/>
  <c r="K282" i="8" s="1"/>
  <c r="F283" i="8"/>
  <c r="J283" i="8" s="1"/>
  <c r="K283" i="8" s="1"/>
  <c r="F284" i="8"/>
  <c r="J284" i="8" s="1"/>
  <c r="K284" i="8" s="1"/>
  <c r="F285" i="8"/>
  <c r="J285" i="8" s="1"/>
  <c r="K285" i="8" s="1"/>
  <c r="F286" i="8"/>
  <c r="F287" i="8"/>
  <c r="I287" i="8" s="1"/>
  <c r="F288" i="8"/>
  <c r="F289" i="8"/>
  <c r="J289" i="8" s="1"/>
  <c r="K289" i="8" s="1"/>
  <c r="F290" i="8"/>
  <c r="F291" i="8"/>
  <c r="I291" i="8" s="1"/>
  <c r="F292" i="8"/>
  <c r="I292" i="8" s="1"/>
  <c r="F293" i="8"/>
  <c r="I293" i="8" s="1"/>
  <c r="F294" i="8"/>
  <c r="I294" i="8" s="1"/>
  <c r="F295" i="8"/>
  <c r="I295" i="8" s="1"/>
  <c r="F296" i="8"/>
  <c r="J296" i="8" s="1"/>
  <c r="K296" i="8" s="1"/>
  <c r="F297" i="8"/>
  <c r="I297" i="8" s="1"/>
  <c r="F298" i="8"/>
  <c r="F299" i="8"/>
  <c r="I299" i="8" s="1"/>
  <c r="F300" i="8"/>
  <c r="F301" i="8"/>
  <c r="F302" i="8"/>
  <c r="F303" i="8"/>
  <c r="J303" i="8" s="1"/>
  <c r="K303" i="8" s="1"/>
  <c r="F304" i="8"/>
  <c r="J304" i="8" s="1"/>
  <c r="K304" i="8" s="1"/>
  <c r="F305" i="8"/>
  <c r="J305" i="8" s="1"/>
  <c r="K305" i="8" s="1"/>
  <c r="F306" i="8"/>
  <c r="F307" i="8"/>
  <c r="J307" i="8" s="1"/>
  <c r="K307" i="8" s="1"/>
  <c r="F308" i="8"/>
  <c r="F309" i="8"/>
  <c r="F310" i="8"/>
  <c r="F311" i="8"/>
  <c r="J311" i="8" s="1"/>
  <c r="K311" i="8" s="1"/>
  <c r="F312" i="8"/>
  <c r="F313" i="8"/>
  <c r="I313" i="8" s="1"/>
  <c r="F314" i="8"/>
  <c r="I314" i="8" s="1"/>
  <c r="F315" i="8"/>
  <c r="J315" i="8" s="1"/>
  <c r="K315" i="8" s="1"/>
  <c r="F316" i="8"/>
  <c r="J316" i="8" s="1"/>
  <c r="K316" i="8" s="1"/>
  <c r="F317" i="8"/>
  <c r="J317" i="8" s="1"/>
  <c r="K317" i="8" s="1"/>
  <c r="F318" i="8"/>
  <c r="J318" i="8" s="1"/>
  <c r="K318" i="8" s="1"/>
  <c r="F319" i="8"/>
  <c r="J319" i="8" s="1"/>
  <c r="K319" i="8" s="1"/>
  <c r="F320" i="8"/>
  <c r="F321" i="8"/>
  <c r="J321" i="8" s="1"/>
  <c r="K321" i="8" s="1"/>
  <c r="F322" i="8"/>
  <c r="J322" i="8" s="1"/>
  <c r="K322" i="8" s="1"/>
  <c r="F323" i="8"/>
  <c r="F324" i="8"/>
  <c r="F325" i="8"/>
  <c r="J325" i="8" s="1"/>
  <c r="K325" i="8" s="1"/>
  <c r="F326" i="8"/>
  <c r="F327" i="8"/>
  <c r="F328" i="8"/>
  <c r="J328" i="8" s="1"/>
  <c r="K328" i="8" s="1"/>
  <c r="F329" i="8"/>
  <c r="I329" i="8" s="1"/>
  <c r="F330" i="8"/>
  <c r="F331" i="8"/>
  <c r="F332" i="8"/>
  <c r="J332" i="8" s="1"/>
  <c r="K332" i="8" s="1"/>
  <c r="F333" i="8"/>
  <c r="J333" i="8" s="1"/>
  <c r="K333" i="8" s="1"/>
  <c r="F334" i="8"/>
  <c r="F335" i="8"/>
  <c r="J335" i="8" s="1"/>
  <c r="K335" i="8" s="1"/>
  <c r="F336" i="8"/>
  <c r="J336" i="8" s="1"/>
  <c r="K336" i="8" s="1"/>
  <c r="F337" i="8"/>
  <c r="F338" i="8"/>
  <c r="I338" i="8" s="1"/>
  <c r="F339" i="8"/>
  <c r="I339" i="8" s="1"/>
  <c r="F340" i="8"/>
  <c r="F341" i="8"/>
  <c r="I341" i="8" s="1"/>
  <c r="F342" i="8"/>
  <c r="J342" i="8" s="1"/>
  <c r="K342" i="8" s="1"/>
  <c r="F343" i="8"/>
  <c r="J343" i="8" s="1"/>
  <c r="K343" i="8" s="1"/>
  <c r="F344" i="8"/>
  <c r="I344" i="8" s="1"/>
  <c r="F345" i="8"/>
  <c r="J345" i="8" s="1"/>
  <c r="K345" i="8" s="1"/>
  <c r="F346" i="8"/>
  <c r="F347" i="8"/>
  <c r="I347" i="8" s="1"/>
  <c r="F348" i="8"/>
  <c r="J348" i="8" s="1"/>
  <c r="K348" i="8" s="1"/>
  <c r="F349" i="8"/>
  <c r="J349" i="8" s="1"/>
  <c r="K349" i="8" s="1"/>
  <c r="F350" i="8"/>
  <c r="J350" i="8" s="1"/>
  <c r="K350" i="8" s="1"/>
  <c r="F351" i="8"/>
  <c r="F352" i="8"/>
  <c r="J352" i="8" s="1"/>
  <c r="K352" i="8" s="1"/>
  <c r="F353" i="8"/>
  <c r="I353" i="8" s="1"/>
  <c r="F354" i="8"/>
  <c r="F355" i="8"/>
  <c r="J355" i="8" s="1"/>
  <c r="K355" i="8" s="1"/>
  <c r="F356" i="8"/>
  <c r="F357" i="8"/>
  <c r="F358" i="8"/>
  <c r="F359" i="8"/>
  <c r="I359" i="8" s="1"/>
  <c r="F360" i="8"/>
  <c r="I360" i="8" s="1"/>
  <c r="F361" i="8"/>
  <c r="F362" i="8"/>
  <c r="J362" i="8" s="1"/>
  <c r="K362" i="8" s="1"/>
  <c r="F363" i="8"/>
  <c r="F364" i="8"/>
  <c r="J364" i="8" s="1"/>
  <c r="K364" i="8" s="1"/>
  <c r="F365" i="8"/>
  <c r="I365" i="8" s="1"/>
  <c r="F366" i="8"/>
  <c r="F367" i="8"/>
  <c r="J367" i="8" s="1"/>
  <c r="K367" i="8" s="1"/>
  <c r="F368" i="8"/>
  <c r="I368" i="8" s="1"/>
  <c r="F369" i="8"/>
  <c r="I369" i="8" s="1"/>
  <c r="F370" i="8"/>
  <c r="I370" i="8" s="1"/>
  <c r="F371" i="8"/>
  <c r="J371" i="8" s="1"/>
  <c r="K371" i="8" s="1"/>
  <c r="F372" i="8"/>
  <c r="J372" i="8" s="1"/>
  <c r="K372" i="8" s="1"/>
  <c r="F373" i="8"/>
  <c r="I373" i="8" s="1"/>
  <c r="F374" i="8"/>
  <c r="I374" i="8" s="1"/>
  <c r="F375" i="8"/>
  <c r="F376" i="8"/>
  <c r="I376" i="8" s="1"/>
  <c r="F377" i="8"/>
  <c r="F378" i="8"/>
  <c r="J378" i="8" s="1"/>
  <c r="K378" i="8" s="1"/>
  <c r="F379" i="8"/>
  <c r="J379" i="8" s="1"/>
  <c r="K379" i="8" s="1"/>
  <c r="F380" i="8"/>
  <c r="J380" i="8" s="1"/>
  <c r="K380" i="8" s="1"/>
  <c r="F381" i="8"/>
  <c r="J381" i="8" s="1"/>
  <c r="K381" i="8" s="1"/>
  <c r="F382" i="8"/>
  <c r="F383" i="8"/>
  <c r="F384" i="8"/>
  <c r="J384" i="8" s="1"/>
  <c r="K384" i="8" s="1"/>
  <c r="F385" i="8"/>
  <c r="J385" i="8" s="1"/>
  <c r="K385" i="8" s="1"/>
  <c r="F386" i="8"/>
  <c r="F387" i="8"/>
  <c r="J387" i="8" s="1"/>
  <c r="K387" i="8" s="1"/>
  <c r="F388" i="8"/>
  <c r="J388" i="8" s="1"/>
  <c r="K388" i="8" s="1"/>
  <c r="F389" i="8"/>
  <c r="F390" i="8"/>
  <c r="I390" i="8" s="1"/>
  <c r="F391" i="8"/>
  <c r="I391" i="8" s="1"/>
  <c r="F392" i="8"/>
  <c r="I392" i="8" s="1"/>
  <c r="F393" i="8"/>
  <c r="I393" i="8" s="1"/>
  <c r="F394" i="8"/>
  <c r="F395" i="8"/>
  <c r="I395" i="8" s="1"/>
  <c r="F396" i="8"/>
  <c r="I396" i="8" s="1"/>
  <c r="F397" i="8"/>
  <c r="F398" i="8"/>
  <c r="J398" i="8" s="1"/>
  <c r="K398" i="8" s="1"/>
  <c r="F399" i="8"/>
  <c r="F400" i="8"/>
  <c r="I400" i="8" s="1"/>
  <c r="F401" i="8"/>
  <c r="J401" i="8" s="1"/>
  <c r="K401" i="8" s="1"/>
  <c r="F402" i="8"/>
  <c r="F403" i="8"/>
  <c r="I403" i="8" s="1"/>
  <c r="F404" i="8"/>
  <c r="J404" i="8" s="1"/>
  <c r="K404" i="8" s="1"/>
  <c r="F405" i="8"/>
  <c r="F406" i="8"/>
  <c r="I406" i="8" s="1"/>
  <c r="F407" i="8"/>
  <c r="J407" i="8" s="1"/>
  <c r="K407" i="8" s="1"/>
  <c r="F408" i="8"/>
  <c r="I408" i="8" s="1"/>
  <c r="F409" i="8"/>
  <c r="F410" i="8"/>
  <c r="F411" i="8"/>
  <c r="F412" i="8"/>
  <c r="F413" i="8"/>
  <c r="I413" i="8" s="1"/>
  <c r="F414" i="8"/>
  <c r="I414" i="8" s="1"/>
  <c r="F415" i="8"/>
  <c r="I415" i="8" s="1"/>
  <c r="F416" i="8"/>
  <c r="F417" i="8"/>
  <c r="I417" i="8" s="1"/>
  <c r="F418" i="8"/>
  <c r="I418" i="8" s="1"/>
  <c r="F419" i="8"/>
  <c r="J419" i="8" s="1"/>
  <c r="K419" i="8" s="1"/>
  <c r="F420" i="8"/>
  <c r="J420" i="8" s="1"/>
  <c r="K420" i="8" s="1"/>
  <c r="F421" i="8"/>
  <c r="I421" i="8" s="1"/>
  <c r="F422" i="8"/>
  <c r="I422" i="8" s="1"/>
  <c r="F423" i="8"/>
  <c r="J423" i="8" s="1"/>
  <c r="K423" i="8" s="1"/>
  <c r="F424" i="8"/>
  <c r="J424" i="8" s="1"/>
  <c r="K424" i="8" s="1"/>
  <c r="F425" i="8"/>
  <c r="F426" i="8"/>
  <c r="F427" i="8"/>
  <c r="I427" i="8" s="1"/>
  <c r="F428" i="8"/>
  <c r="F429" i="8"/>
  <c r="J429" i="8" s="1"/>
  <c r="K429" i="8" s="1"/>
  <c r="F430" i="8"/>
  <c r="I430" i="8" s="1"/>
  <c r="F431" i="8"/>
  <c r="F432" i="8"/>
  <c r="I432" i="8" s="1"/>
  <c r="F433" i="8"/>
  <c r="F434" i="8"/>
  <c r="F435" i="8"/>
  <c r="I435" i="8" s="1"/>
  <c r="F436" i="8"/>
  <c r="I436" i="8" s="1"/>
  <c r="F437" i="8"/>
  <c r="J437" i="8" s="1"/>
  <c r="K437" i="8" s="1"/>
  <c r="F438" i="8"/>
  <c r="I438" i="8" s="1"/>
  <c r="F439" i="8"/>
  <c r="F440" i="8"/>
  <c r="J440" i="8" s="1"/>
  <c r="K440" i="8" s="1"/>
  <c r="F441" i="8"/>
  <c r="J441" i="8" s="1"/>
  <c r="K441" i="8" s="1"/>
  <c r="F442" i="8"/>
  <c r="J442" i="8" s="1"/>
  <c r="K442" i="8" s="1"/>
  <c r="F443" i="8"/>
  <c r="J443" i="8" s="1"/>
  <c r="K443" i="8" s="1"/>
  <c r="F444" i="8"/>
  <c r="F445" i="8"/>
  <c r="I445" i="8" s="1"/>
  <c r="F446" i="8"/>
  <c r="J446" i="8" s="1"/>
  <c r="K446" i="8" s="1"/>
  <c r="F447" i="8"/>
  <c r="J447" i="8" s="1"/>
  <c r="K447" i="8" s="1"/>
  <c r="F448" i="8"/>
  <c r="F449" i="8"/>
  <c r="I449" i="8" s="1"/>
  <c r="F450" i="8"/>
  <c r="F451" i="8"/>
  <c r="I451" i="8" s="1"/>
  <c r="F452" i="8"/>
  <c r="J452" i="8" s="1"/>
  <c r="K452" i="8" s="1"/>
  <c r="F453" i="8"/>
  <c r="I453" i="8" s="1"/>
  <c r="F454" i="8"/>
  <c r="J454" i="8" s="1"/>
  <c r="K454" i="8" s="1"/>
  <c r="F455" i="8"/>
  <c r="J455" i="8" s="1"/>
  <c r="K455" i="8" s="1"/>
  <c r="F456" i="8"/>
  <c r="F457" i="8"/>
  <c r="J457" i="8" s="1"/>
  <c r="K457" i="8" s="1"/>
  <c r="F458" i="8"/>
  <c r="I458" i="8" s="1"/>
  <c r="F459" i="8"/>
  <c r="J459" i="8" s="1"/>
  <c r="K459" i="8" s="1"/>
  <c r="F460" i="8"/>
  <c r="I460" i="8" s="1"/>
  <c r="F461" i="8"/>
  <c r="J461" i="8" s="1"/>
  <c r="K461" i="8" s="1"/>
  <c r="F462" i="8"/>
  <c r="I462" i="8" s="1"/>
  <c r="F463" i="8"/>
  <c r="J463" i="8" s="1"/>
  <c r="K463" i="8" s="1"/>
  <c r="F464" i="8"/>
  <c r="J464" i="8" s="1"/>
  <c r="K464" i="8" s="1"/>
  <c r="F465" i="8"/>
  <c r="J465" i="8" s="1"/>
  <c r="K465" i="8" s="1"/>
  <c r="F466" i="8"/>
  <c r="F467" i="8"/>
  <c r="I467" i="8" s="1"/>
  <c r="F468" i="8"/>
  <c r="J468" i="8" s="1"/>
  <c r="K468" i="8" s="1"/>
  <c r="F469" i="8"/>
  <c r="I469" i="8" s="1"/>
  <c r="F470" i="8"/>
  <c r="J470" i="8" s="1"/>
  <c r="K470" i="8" s="1"/>
  <c r="F471" i="8"/>
  <c r="J471" i="8" s="1"/>
  <c r="K471" i="8" s="1"/>
  <c r="F472" i="8"/>
  <c r="J472" i="8" s="1"/>
  <c r="K472" i="8" s="1"/>
  <c r="F473" i="8"/>
  <c r="J473" i="8" s="1"/>
  <c r="K473" i="8" s="1"/>
  <c r="F474" i="8"/>
  <c r="I474" i="8" s="1"/>
  <c r="F475" i="8"/>
  <c r="J475" i="8" s="1"/>
  <c r="K475" i="8" s="1"/>
  <c r="F476" i="8"/>
  <c r="F477" i="8"/>
  <c r="I477" i="8" s="1"/>
  <c r="F478" i="8"/>
  <c r="J478" i="8" s="1"/>
  <c r="K478" i="8" s="1"/>
  <c r="F479" i="8"/>
  <c r="F480" i="8"/>
  <c r="F481" i="8"/>
  <c r="I481" i="8" s="1"/>
  <c r="F482" i="8"/>
  <c r="F483" i="8"/>
  <c r="J483" i="8" s="1"/>
  <c r="K483" i="8" s="1"/>
  <c r="F484" i="8"/>
  <c r="I484" i="8" s="1"/>
  <c r="F485" i="8"/>
  <c r="I485" i="8" s="1"/>
  <c r="F486" i="8"/>
  <c r="I486" i="8" s="1"/>
  <c r="F487" i="8"/>
  <c r="I487" i="8" s="1"/>
  <c r="F488" i="8"/>
  <c r="I488" i="8" s="1"/>
  <c r="F489" i="8"/>
  <c r="J489" i="8" s="1"/>
  <c r="K489" i="8" s="1"/>
  <c r="F490" i="8"/>
  <c r="I490" i="8" s="1"/>
  <c r="F491" i="8"/>
  <c r="I491" i="8" s="1"/>
  <c r="F492" i="8"/>
  <c r="J492" i="8" s="1"/>
  <c r="K492" i="8" s="1"/>
  <c r="F493" i="8"/>
  <c r="I493" i="8" s="1"/>
  <c r="F494" i="8"/>
  <c r="I494" i="8" s="1"/>
  <c r="F495" i="8"/>
  <c r="I495" i="8" s="1"/>
  <c r="F496" i="8"/>
  <c r="J496" i="8" s="1"/>
  <c r="K496" i="8" s="1"/>
  <c r="F497" i="8"/>
  <c r="J497" i="8" s="1"/>
  <c r="K497" i="8" s="1"/>
  <c r="F498" i="8"/>
  <c r="J498" i="8" s="1"/>
  <c r="K498" i="8" s="1"/>
  <c r="F499" i="8"/>
  <c r="I499" i="8" s="1"/>
  <c r="F500" i="8"/>
  <c r="I500" i="8" s="1"/>
  <c r="F501" i="8"/>
  <c r="I501" i="8" s="1"/>
  <c r="F502" i="8"/>
  <c r="J502" i="8" s="1"/>
  <c r="K502" i="8" s="1"/>
  <c r="F503" i="8"/>
  <c r="F504" i="8"/>
  <c r="F505" i="8"/>
  <c r="J505" i="8" s="1"/>
  <c r="K505" i="8" s="1"/>
  <c r="F506" i="8"/>
  <c r="J506" i="8" s="1"/>
  <c r="K506" i="8" s="1"/>
  <c r="F507" i="8"/>
  <c r="J507" i="8" s="1"/>
  <c r="K507" i="8" s="1"/>
  <c r="F508" i="8"/>
  <c r="J508" i="8" s="1"/>
  <c r="K508" i="8" s="1"/>
  <c r="F509" i="8"/>
  <c r="I509" i="8" s="1"/>
  <c r="F510" i="8"/>
  <c r="I510" i="8" s="1"/>
  <c r="F511" i="8"/>
  <c r="J511" i="8" s="1"/>
  <c r="K511" i="8" s="1"/>
  <c r="F512" i="8"/>
  <c r="I512" i="8" s="1"/>
  <c r="F513" i="8"/>
  <c r="I513" i="8" s="1"/>
  <c r="F514" i="8"/>
  <c r="I514" i="8" s="1"/>
  <c r="F515" i="8"/>
  <c r="F516" i="8"/>
  <c r="J516" i="8" s="1"/>
  <c r="K516" i="8" s="1"/>
  <c r="F517" i="8"/>
  <c r="F518" i="8"/>
  <c r="F519" i="8"/>
  <c r="F520" i="8"/>
  <c r="I520" i="8" s="1"/>
  <c r="F521" i="8"/>
  <c r="J521" i="8" s="1"/>
  <c r="K521" i="8" s="1"/>
  <c r="F522" i="8"/>
  <c r="F523" i="8"/>
  <c r="F524" i="8"/>
  <c r="I524" i="8" s="1"/>
  <c r="F525" i="8"/>
  <c r="J525" i="8" s="1"/>
  <c r="K525" i="8" s="1"/>
  <c r="F526" i="8"/>
  <c r="F527" i="8"/>
  <c r="I527" i="8" s="1"/>
  <c r="F528" i="8"/>
  <c r="I528" i="8" s="1"/>
  <c r="F529" i="8"/>
  <c r="I529" i="8" s="1"/>
  <c r="F530" i="8"/>
  <c r="F531" i="8"/>
  <c r="I531" i="8" s="1"/>
  <c r="F532" i="8"/>
  <c r="J532" i="8" s="1"/>
  <c r="K532" i="8" s="1"/>
  <c r="F533" i="8"/>
  <c r="I533" i="8" s="1"/>
  <c r="F534" i="8"/>
  <c r="I534" i="8" s="1"/>
  <c r="F535" i="8"/>
  <c r="F536" i="8"/>
  <c r="F537" i="8"/>
  <c r="F538" i="8"/>
  <c r="F539" i="8"/>
  <c r="F540" i="8"/>
  <c r="I540" i="8" s="1"/>
  <c r="F541" i="8"/>
  <c r="I541" i="8" s="1"/>
  <c r="F542" i="8"/>
  <c r="F543" i="8"/>
  <c r="F544" i="8"/>
  <c r="I544" i="8" s="1"/>
  <c r="F545" i="8"/>
  <c r="I545" i="8" s="1"/>
  <c r="F546" i="8"/>
  <c r="F547" i="8"/>
  <c r="J547" i="8" s="1"/>
  <c r="K547" i="8" s="1"/>
  <c r="F548" i="8"/>
  <c r="I548" i="8" s="1"/>
  <c r="F549" i="8"/>
  <c r="J549" i="8" s="1"/>
  <c r="K549" i="8" s="1"/>
  <c r="F550" i="8"/>
  <c r="F551" i="8"/>
  <c r="I551" i="8" s="1"/>
  <c r="F552" i="8"/>
  <c r="I552" i="8" s="1"/>
  <c r="F553" i="8"/>
  <c r="J553" i="8" s="1"/>
  <c r="K553" i="8" s="1"/>
  <c r="F554" i="8"/>
  <c r="F555" i="8"/>
  <c r="F556" i="8"/>
  <c r="F557" i="8"/>
  <c r="I557" i="8" s="1"/>
  <c r="F558" i="8"/>
  <c r="F559" i="8"/>
  <c r="J559" i="8" s="1"/>
  <c r="K559" i="8" s="1"/>
  <c r="F560" i="8"/>
  <c r="J560" i="8" s="1"/>
  <c r="K560" i="8" s="1"/>
  <c r="F561" i="8"/>
  <c r="I561" i="8" s="1"/>
  <c r="F562" i="8"/>
  <c r="F563" i="8"/>
  <c r="I563" i="8" s="1"/>
  <c r="F564" i="8"/>
  <c r="I564" i="8" s="1"/>
  <c r="F565" i="8"/>
  <c r="J565" i="8" s="1"/>
  <c r="K565" i="8" s="1"/>
  <c r="F566" i="8"/>
  <c r="J566" i="8" s="1"/>
  <c r="K566" i="8" s="1"/>
  <c r="F567" i="8"/>
  <c r="I567" i="8" s="1"/>
  <c r="F568" i="8"/>
  <c r="F569" i="8"/>
  <c r="J569" i="8" s="1"/>
  <c r="K569" i="8" s="1"/>
  <c r="F570" i="8"/>
  <c r="F571" i="8"/>
  <c r="I571" i="8" s="1"/>
  <c r="F572" i="8"/>
  <c r="F573" i="8"/>
  <c r="F574" i="8"/>
  <c r="F575" i="8"/>
  <c r="F576" i="8"/>
  <c r="I576" i="8" s="1"/>
  <c r="F577" i="8"/>
  <c r="J577" i="8" s="1"/>
  <c r="K577" i="8" s="1"/>
  <c r="F578" i="8"/>
  <c r="I578" i="8" s="1"/>
  <c r="F579" i="8"/>
  <c r="J579" i="8" s="1"/>
  <c r="K579" i="8" s="1"/>
  <c r="F580" i="8"/>
  <c r="J580" i="8" s="1"/>
  <c r="K580" i="8" s="1"/>
  <c r="F581" i="8"/>
  <c r="J581" i="8" s="1"/>
  <c r="K581" i="8" s="1"/>
  <c r="F582" i="8"/>
  <c r="F583" i="8"/>
  <c r="F584" i="8"/>
  <c r="I584" i="8" s="1"/>
  <c r="F585" i="8"/>
  <c r="I585" i="8" s="1"/>
  <c r="F586" i="8"/>
  <c r="I586" i="8" s="1"/>
  <c r="F587" i="8"/>
  <c r="F588" i="8"/>
  <c r="F589" i="8"/>
  <c r="I589" i="8" s="1"/>
  <c r="F590" i="8"/>
  <c r="J590" i="8" s="1"/>
  <c r="K590" i="8" s="1"/>
  <c r="F591" i="8"/>
  <c r="F592" i="8"/>
  <c r="J592" i="8" s="1"/>
  <c r="K592" i="8" s="1"/>
  <c r="F593" i="8"/>
  <c r="F594" i="8"/>
  <c r="I594" i="8" s="1"/>
  <c r="F595" i="8"/>
  <c r="F596" i="8"/>
  <c r="F597" i="8"/>
  <c r="J597" i="8" s="1"/>
  <c r="K597" i="8" s="1"/>
  <c r="F598" i="8"/>
  <c r="J598" i="8" s="1"/>
  <c r="K598" i="8" s="1"/>
  <c r="F599" i="8"/>
  <c r="F600" i="8"/>
  <c r="F601" i="8"/>
  <c r="I601" i="8" s="1"/>
  <c r="F602" i="8"/>
  <c r="I602" i="8" s="1"/>
  <c r="F603" i="8"/>
  <c r="F604" i="8"/>
  <c r="J163" i="8"/>
  <c r="K163" i="8" s="1"/>
  <c r="I99" i="8"/>
  <c r="J91" i="8"/>
  <c r="K91" i="8" s="1"/>
  <c r="J212" i="8" l="1"/>
  <c r="K212" i="8" s="1"/>
  <c r="E20" i="12"/>
  <c r="E44" i="12"/>
  <c r="Y14" i="16"/>
  <c r="I170" i="8"/>
  <c r="J421" i="8"/>
  <c r="K421" i="8" s="1"/>
  <c r="I13" i="8"/>
  <c r="J373" i="8"/>
  <c r="K373" i="8" s="1"/>
  <c r="J201" i="8"/>
  <c r="K201" i="8" s="1"/>
  <c r="T32" i="15"/>
  <c r="U32" i="15" s="1"/>
  <c r="V32" i="15" s="1"/>
  <c r="T16" i="15"/>
  <c r="T4" i="15"/>
  <c r="T37" i="15"/>
  <c r="T29" i="15"/>
  <c r="U29" i="15" s="1"/>
  <c r="V29" i="15" s="1"/>
  <c r="T21" i="15"/>
  <c r="T13" i="15"/>
  <c r="T5" i="15"/>
  <c r="T40" i="15"/>
  <c r="T24" i="15"/>
  <c r="T8" i="15"/>
  <c r="T44" i="15"/>
  <c r="T36" i="15"/>
  <c r="T28" i="15"/>
  <c r="T20" i="15"/>
  <c r="T12" i="15"/>
  <c r="U12" i="15" s="1"/>
  <c r="V12" i="15" s="1"/>
  <c r="T41" i="15"/>
  <c r="T33" i="15"/>
  <c r="U33" i="15" s="1"/>
  <c r="V33" i="15" s="1"/>
  <c r="T25" i="15"/>
  <c r="T17" i="15"/>
  <c r="T9" i="15"/>
  <c r="U9" i="15" s="1"/>
  <c r="V9" i="15" s="1"/>
  <c r="E39" i="12"/>
  <c r="E35" i="12"/>
  <c r="E25" i="12"/>
  <c r="E19" i="12"/>
  <c r="E24" i="12"/>
  <c r="E14" i="12"/>
  <c r="E8" i="12"/>
  <c r="E5" i="12"/>
  <c r="E22" i="12"/>
  <c r="E11" i="12"/>
  <c r="E40" i="12"/>
  <c r="E33" i="12"/>
  <c r="E34" i="12"/>
  <c r="E27" i="12"/>
  <c r="E4" i="12"/>
  <c r="E32" i="12"/>
  <c r="E21" i="12"/>
  <c r="E3" i="12"/>
  <c r="E38" i="12"/>
  <c r="E23" i="12"/>
  <c r="E43" i="12"/>
  <c r="E16" i="12"/>
  <c r="E36" i="12"/>
  <c r="E9" i="12"/>
  <c r="E41" i="12"/>
  <c r="E18" i="12"/>
  <c r="E15" i="12"/>
  <c r="E31" i="12"/>
  <c r="E12" i="12"/>
  <c r="E28" i="12"/>
  <c r="E17" i="12"/>
  <c r="E37" i="12"/>
  <c r="E6" i="12"/>
  <c r="E30" i="12"/>
  <c r="E13" i="12"/>
  <c r="E29" i="12"/>
  <c r="E10" i="12"/>
  <c r="E26" i="12"/>
  <c r="E42" i="12"/>
  <c r="J252" i="8"/>
  <c r="K252" i="8" s="1"/>
  <c r="I492" i="8"/>
  <c r="J500" i="8"/>
  <c r="K500" i="8" s="1"/>
  <c r="J432" i="8"/>
  <c r="K432" i="8" s="1"/>
  <c r="I74" i="8"/>
  <c r="J436" i="8"/>
  <c r="K436" i="8" s="1"/>
  <c r="J474" i="8"/>
  <c r="K474" i="8" s="1"/>
  <c r="I217" i="8"/>
  <c r="J369" i="8"/>
  <c r="K369" i="8" s="1"/>
  <c r="I265" i="8"/>
  <c r="J44" i="8"/>
  <c r="K44" i="8" s="1"/>
  <c r="I128" i="8"/>
  <c r="I48" i="8"/>
  <c r="I144" i="8"/>
  <c r="I325" i="8"/>
  <c r="J353" i="8"/>
  <c r="K353" i="8" s="1"/>
  <c r="I140" i="8"/>
  <c r="I156" i="8"/>
  <c r="J329" i="8"/>
  <c r="K329" i="8" s="1"/>
  <c r="I246" i="8"/>
  <c r="I266" i="8"/>
  <c r="I565" i="8"/>
  <c r="I441" i="8"/>
  <c r="J551" i="8"/>
  <c r="K551" i="8" s="1"/>
  <c r="J487" i="8"/>
  <c r="K487" i="8" s="1"/>
  <c r="J495" i="8"/>
  <c r="K495" i="8" s="1"/>
  <c r="J499" i="8"/>
  <c r="K499" i="8" s="1"/>
  <c r="I429" i="8"/>
  <c r="I547" i="8"/>
  <c r="J477" i="8"/>
  <c r="K477" i="8" s="1"/>
  <c r="I307" i="8"/>
  <c r="J493" i="8"/>
  <c r="K493" i="8" s="1"/>
  <c r="I489" i="8"/>
  <c r="I505" i="8"/>
  <c r="I259" i="8"/>
  <c r="I319" i="8"/>
  <c r="J291" i="8"/>
  <c r="K291" i="8" s="1"/>
  <c r="J435" i="8"/>
  <c r="K435" i="8" s="1"/>
  <c r="J199" i="8"/>
  <c r="K199" i="8" s="1"/>
  <c r="J279" i="8"/>
  <c r="K279" i="8" s="1"/>
  <c r="J501" i="8"/>
  <c r="K501" i="8" s="1"/>
  <c r="J299" i="8"/>
  <c r="K299" i="8" s="1"/>
  <c r="I525" i="8"/>
  <c r="I497" i="8"/>
  <c r="I271" i="8"/>
  <c r="I423" i="8"/>
  <c r="I371" i="8"/>
  <c r="I348" i="8"/>
  <c r="I46" i="8"/>
  <c r="I521" i="8"/>
  <c r="I581" i="8"/>
  <c r="I569" i="8"/>
  <c r="J427" i="8"/>
  <c r="K427" i="8" s="1"/>
  <c r="J545" i="8"/>
  <c r="K545" i="8" s="1"/>
  <c r="I457" i="8"/>
  <c r="J341" i="8"/>
  <c r="K341" i="8" s="1"/>
  <c r="I553" i="8"/>
  <c r="I2" i="8"/>
  <c r="I10" i="8"/>
  <c r="I54" i="8"/>
  <c r="I270" i="8"/>
  <c r="I318" i="8"/>
  <c r="I65" i="8"/>
  <c r="J29" i="8"/>
  <c r="K29" i="8" s="1"/>
  <c r="J512" i="8"/>
  <c r="K512" i="8" s="1"/>
  <c r="J520" i="8"/>
  <c r="K520" i="8" s="1"/>
  <c r="J213" i="8"/>
  <c r="K213" i="8" s="1"/>
  <c r="I401" i="8"/>
  <c r="I171" i="8"/>
  <c r="J339" i="8"/>
  <c r="K339" i="8" s="1"/>
  <c r="I447" i="8"/>
  <c r="J571" i="8"/>
  <c r="K571" i="8" s="1"/>
  <c r="J92" i="8"/>
  <c r="K92" i="8" s="1"/>
  <c r="I183" i="8"/>
  <c r="I88" i="8"/>
  <c r="J297" i="8"/>
  <c r="K297" i="8" s="1"/>
  <c r="I197" i="8"/>
  <c r="I152" i="8"/>
  <c r="J293" i="8"/>
  <c r="K293" i="8" s="1"/>
  <c r="I385" i="8"/>
  <c r="J313" i="8"/>
  <c r="K313" i="8" s="1"/>
  <c r="I507" i="8"/>
  <c r="I483" i="8"/>
  <c r="I350" i="8"/>
  <c r="J491" i="8"/>
  <c r="K491" i="8" s="1"/>
  <c r="I437" i="8"/>
  <c r="I463" i="8"/>
  <c r="I317" i="8"/>
  <c r="J365" i="8"/>
  <c r="K365" i="8" s="1"/>
  <c r="I167" i="8"/>
  <c r="I459" i="8"/>
  <c r="J451" i="8"/>
  <c r="K451" i="8" s="1"/>
  <c r="I132" i="8"/>
  <c r="I100" i="8"/>
  <c r="J24" i="8"/>
  <c r="K24" i="8" s="1"/>
  <c r="I205" i="8"/>
  <c r="I455" i="8"/>
  <c r="I190" i="8"/>
  <c r="I475" i="8"/>
  <c r="J563" i="8"/>
  <c r="K563" i="8" s="1"/>
  <c r="I321" i="8"/>
  <c r="I511" i="8"/>
  <c r="J417" i="8"/>
  <c r="K417" i="8" s="1"/>
  <c r="J567" i="8"/>
  <c r="K567" i="8" s="1"/>
  <c r="I471" i="8"/>
  <c r="I112" i="8"/>
  <c r="J529" i="8"/>
  <c r="K529" i="8" s="1"/>
  <c r="I355" i="8"/>
  <c r="I146" i="8"/>
  <c r="J287" i="8"/>
  <c r="K287" i="8" s="1"/>
  <c r="J481" i="8"/>
  <c r="K481" i="8" s="1"/>
  <c r="I461" i="8"/>
  <c r="I315" i="8"/>
  <c r="I577" i="8"/>
  <c r="I443" i="8"/>
  <c r="J541" i="8"/>
  <c r="K541" i="8" s="1"/>
  <c r="J15" i="8"/>
  <c r="K15" i="8" s="1"/>
  <c r="J267" i="8"/>
  <c r="K267" i="8" s="1"/>
  <c r="J561" i="8"/>
  <c r="K561" i="8" s="1"/>
  <c r="J601" i="8"/>
  <c r="K601" i="8" s="1"/>
  <c r="J391" i="8"/>
  <c r="K391" i="8" s="1"/>
  <c r="I283" i="8"/>
  <c r="J509" i="8"/>
  <c r="K509" i="8" s="1"/>
  <c r="I118" i="8"/>
  <c r="I158" i="8"/>
  <c r="J485" i="8"/>
  <c r="K485" i="8" s="1"/>
  <c r="I352" i="8"/>
  <c r="I549" i="8"/>
  <c r="I255" i="8"/>
  <c r="I311" i="8"/>
  <c r="I419" i="8"/>
  <c r="I303" i="8"/>
  <c r="I67" i="8"/>
  <c r="I219" i="8"/>
  <c r="I263" i="8"/>
  <c r="J533" i="8"/>
  <c r="K533" i="8" s="1"/>
  <c r="I122" i="8"/>
  <c r="J557" i="8"/>
  <c r="K557" i="8" s="1"/>
  <c r="I63" i="8"/>
  <c r="I275" i="8"/>
  <c r="I367" i="8"/>
  <c r="I78" i="8"/>
  <c r="J359" i="8"/>
  <c r="K359" i="8" s="1"/>
  <c r="I86" i="8"/>
  <c r="I82" i="8"/>
  <c r="J344" i="8"/>
  <c r="K344" i="8" s="1"/>
  <c r="I597" i="8"/>
  <c r="J453" i="8"/>
  <c r="K453" i="8" s="1"/>
  <c r="I465" i="8"/>
  <c r="J445" i="8"/>
  <c r="K445" i="8" s="1"/>
  <c r="J449" i="8"/>
  <c r="K449" i="8" s="1"/>
  <c r="I335" i="8"/>
  <c r="J295" i="8"/>
  <c r="K295" i="8" s="1"/>
  <c r="I154" i="8"/>
  <c r="J264" i="8"/>
  <c r="K264" i="8" s="1"/>
  <c r="J458" i="8"/>
  <c r="K458" i="8" s="1"/>
  <c r="J59" i="8"/>
  <c r="K59" i="8" s="1"/>
  <c r="I424" i="8"/>
  <c r="J71" i="8"/>
  <c r="K71" i="8" s="1"/>
  <c r="I19" i="8"/>
  <c r="I316" i="8"/>
  <c r="I470" i="8"/>
  <c r="I208" i="8"/>
  <c r="J228" i="8"/>
  <c r="K228" i="8" s="1"/>
  <c r="J292" i="8"/>
  <c r="K292" i="8" s="1"/>
  <c r="I598" i="8"/>
  <c r="I502" i="8"/>
  <c r="I244" i="8"/>
  <c r="I147" i="8"/>
  <c r="J192" i="8"/>
  <c r="K192" i="8" s="1"/>
  <c r="J119" i="8"/>
  <c r="K119" i="8" s="1"/>
  <c r="J585" i="8"/>
  <c r="K585" i="8" s="1"/>
  <c r="I473" i="8"/>
  <c r="J490" i="8"/>
  <c r="K490" i="8" s="1"/>
  <c r="I384" i="8"/>
  <c r="J408" i="8"/>
  <c r="K408" i="8" s="1"/>
  <c r="I296" i="8"/>
  <c r="I380" i="8"/>
  <c r="J360" i="8"/>
  <c r="K360" i="8" s="1"/>
  <c r="I284" i="8"/>
  <c r="I345" i="8"/>
  <c r="I364" i="8"/>
  <c r="I304" i="8"/>
  <c r="I388" i="8"/>
  <c r="I174" i="8"/>
  <c r="I232" i="8"/>
  <c r="I248" i="8"/>
  <c r="I260" i="8"/>
  <c r="I268" i="8"/>
  <c r="I182" i="8"/>
  <c r="I196" i="8"/>
  <c r="I236" i="8"/>
  <c r="J396" i="8"/>
  <c r="K396" i="8" s="1"/>
  <c r="I498" i="8"/>
  <c r="I123" i="8"/>
  <c r="J53" i="8"/>
  <c r="K53" i="8" s="1"/>
  <c r="I216" i="8"/>
  <c r="J25" i="8"/>
  <c r="K25" i="8" s="1"/>
  <c r="I76" i="8"/>
  <c r="J594" i="8"/>
  <c r="K594" i="8" s="1"/>
  <c r="J514" i="8"/>
  <c r="K514" i="8" s="1"/>
  <c r="J462" i="8"/>
  <c r="K462" i="8" s="1"/>
  <c r="I127" i="8"/>
  <c r="I336" i="8"/>
  <c r="J510" i="8"/>
  <c r="K510" i="8" s="1"/>
  <c r="J376" i="8"/>
  <c r="K376" i="8" s="1"/>
  <c r="J155" i="8"/>
  <c r="K155" i="8" s="1"/>
  <c r="J95" i="8"/>
  <c r="K95" i="8" s="1"/>
  <c r="J392" i="8"/>
  <c r="K392" i="8" s="1"/>
  <c r="I446" i="8"/>
  <c r="I204" i="8"/>
  <c r="J602" i="8"/>
  <c r="K602" i="8" s="1"/>
  <c r="I454" i="8"/>
  <c r="J534" i="8"/>
  <c r="K534" i="8" s="1"/>
  <c r="I6" i="8"/>
  <c r="J151" i="8"/>
  <c r="K151" i="8" s="1"/>
  <c r="I178" i="8"/>
  <c r="I79" i="8"/>
  <c r="I189" i="8"/>
  <c r="I200" i="8"/>
  <c r="I332" i="8"/>
  <c r="J400" i="8"/>
  <c r="K400" i="8" s="1"/>
  <c r="I440" i="8"/>
  <c r="I590" i="8"/>
  <c r="I33" i="8"/>
  <c r="I186" i="8"/>
  <c r="J41" i="8"/>
  <c r="K41" i="8" s="1"/>
  <c r="J115" i="8"/>
  <c r="K115" i="8" s="1"/>
  <c r="I111" i="8"/>
  <c r="I420" i="8"/>
  <c r="I220" i="8"/>
  <c r="I328" i="8"/>
  <c r="I103" i="8"/>
  <c r="I240" i="8"/>
  <c r="J368" i="8"/>
  <c r="K368" i="8" s="1"/>
  <c r="I107" i="8"/>
  <c r="J272" i="8"/>
  <c r="K272" i="8" s="1"/>
  <c r="I372" i="8"/>
  <c r="I404" i="8"/>
  <c r="J486" i="8"/>
  <c r="K486" i="8" s="1"/>
  <c r="I37" i="8"/>
  <c r="I21" i="8"/>
  <c r="J494" i="8"/>
  <c r="K494" i="8" s="1"/>
  <c r="I143" i="8"/>
  <c r="I224" i="8"/>
  <c r="J69" i="8"/>
  <c r="K69" i="8" s="1"/>
  <c r="I166" i="8"/>
  <c r="J540" i="8"/>
  <c r="K540" i="8" s="1"/>
  <c r="J66" i="8"/>
  <c r="K66" i="8" s="1"/>
  <c r="J422" i="8"/>
  <c r="K422" i="8" s="1"/>
  <c r="J484" i="8"/>
  <c r="K484" i="8" s="1"/>
  <c r="J85" i="8"/>
  <c r="K85" i="8" s="1"/>
  <c r="I580" i="8"/>
  <c r="J438" i="8"/>
  <c r="K438" i="8" s="1"/>
  <c r="J548" i="8"/>
  <c r="K548" i="8" s="1"/>
  <c r="J390" i="8"/>
  <c r="K390" i="8" s="1"/>
  <c r="J460" i="8"/>
  <c r="K460" i="8" s="1"/>
  <c r="I398" i="8"/>
  <c r="J50" i="8"/>
  <c r="K50" i="8" s="1"/>
  <c r="J39" i="8"/>
  <c r="K39" i="8" s="1"/>
  <c r="J488" i="8"/>
  <c r="K488" i="8" s="1"/>
  <c r="I27" i="8"/>
  <c r="I452" i="8"/>
  <c r="J430" i="8"/>
  <c r="K430" i="8" s="1"/>
  <c r="I378" i="8"/>
  <c r="J314" i="8"/>
  <c r="K314" i="8" s="1"/>
  <c r="I516" i="8"/>
  <c r="J338" i="8"/>
  <c r="K338" i="8" s="1"/>
  <c r="I362" i="8"/>
  <c r="J8" i="8"/>
  <c r="K8" i="8" s="1"/>
  <c r="J70" i="8"/>
  <c r="K70" i="8" s="1"/>
  <c r="I282" i="8"/>
  <c r="J43" i="8"/>
  <c r="K43" i="8" s="1"/>
  <c r="J556" i="8"/>
  <c r="K556" i="8" s="1"/>
  <c r="I556" i="8"/>
  <c r="J536" i="8"/>
  <c r="K536" i="8" s="1"/>
  <c r="I536" i="8"/>
  <c r="J504" i="8"/>
  <c r="K504" i="8" s="1"/>
  <c r="I504" i="8"/>
  <c r="J480" i="8"/>
  <c r="K480" i="8" s="1"/>
  <c r="I480" i="8"/>
  <c r="J476" i="8"/>
  <c r="K476" i="8" s="1"/>
  <c r="I476" i="8"/>
  <c r="J448" i="8"/>
  <c r="K448" i="8" s="1"/>
  <c r="I448" i="8"/>
  <c r="J340" i="8"/>
  <c r="K340" i="8" s="1"/>
  <c r="I340" i="8"/>
  <c r="J334" i="8"/>
  <c r="K334" i="8" s="1"/>
  <c r="I334" i="8"/>
  <c r="J330" i="8"/>
  <c r="K330" i="8" s="1"/>
  <c r="I330" i="8"/>
  <c r="J326" i="8"/>
  <c r="K326" i="8" s="1"/>
  <c r="I326" i="8"/>
  <c r="I274" i="8"/>
  <c r="J274" i="8"/>
  <c r="K274" i="8" s="1"/>
  <c r="J262" i="8"/>
  <c r="K262" i="8" s="1"/>
  <c r="I262" i="8"/>
  <c r="J254" i="8"/>
  <c r="K254" i="8" s="1"/>
  <c r="I254" i="8"/>
  <c r="J242" i="8"/>
  <c r="K242" i="8" s="1"/>
  <c r="I242" i="8"/>
  <c r="J238" i="8"/>
  <c r="K238" i="8" s="1"/>
  <c r="I238" i="8"/>
  <c r="I234" i="8"/>
  <c r="J234" i="8"/>
  <c r="K234" i="8" s="1"/>
  <c r="I230" i="8"/>
  <c r="J230" i="8"/>
  <c r="K230" i="8" s="1"/>
  <c r="J222" i="8"/>
  <c r="K222" i="8" s="1"/>
  <c r="I222" i="8"/>
  <c r="J215" i="8"/>
  <c r="K215" i="8" s="1"/>
  <c r="I215" i="8"/>
  <c r="I211" i="8"/>
  <c r="J211" i="8"/>
  <c r="K211" i="8" s="1"/>
  <c r="J207" i="8"/>
  <c r="K207" i="8" s="1"/>
  <c r="I207" i="8"/>
  <c r="J195" i="8"/>
  <c r="K195" i="8" s="1"/>
  <c r="I195" i="8"/>
  <c r="I185" i="8"/>
  <c r="J185" i="8"/>
  <c r="K185" i="8" s="1"/>
  <c r="J169" i="8"/>
  <c r="K169" i="8" s="1"/>
  <c r="I169" i="8"/>
  <c r="J165" i="8"/>
  <c r="K165" i="8" s="1"/>
  <c r="I165" i="8"/>
  <c r="I161" i="8"/>
  <c r="J161" i="8"/>
  <c r="K161" i="8" s="1"/>
  <c r="J138" i="8"/>
  <c r="K138" i="8" s="1"/>
  <c r="I138" i="8"/>
  <c r="J134" i="8"/>
  <c r="K134" i="8" s="1"/>
  <c r="I134" i="8"/>
  <c r="J114" i="8"/>
  <c r="K114" i="8" s="1"/>
  <c r="I114" i="8"/>
  <c r="J106" i="8"/>
  <c r="K106" i="8" s="1"/>
  <c r="I106" i="8"/>
  <c r="I81" i="8"/>
  <c r="J81" i="8"/>
  <c r="K81" i="8" s="1"/>
  <c r="I73" i="8"/>
  <c r="J73" i="8"/>
  <c r="K73" i="8" s="1"/>
  <c r="I55" i="8"/>
  <c r="J55" i="8"/>
  <c r="K55" i="8" s="1"/>
  <c r="I36" i="8"/>
  <c r="J36" i="8"/>
  <c r="K36" i="8" s="1"/>
  <c r="J32" i="8"/>
  <c r="K32" i="8" s="1"/>
  <c r="I32" i="8"/>
  <c r="I9" i="8"/>
  <c r="J9" i="8"/>
  <c r="K9" i="8" s="1"/>
  <c r="I496" i="8"/>
  <c r="I90" i="8"/>
  <c r="J374" i="8"/>
  <c r="K374" i="8" s="1"/>
  <c r="J544" i="8"/>
  <c r="K544" i="8" s="1"/>
  <c r="J414" i="8"/>
  <c r="K414" i="8" s="1"/>
  <c r="I560" i="8"/>
  <c r="I126" i="8"/>
  <c r="I322" i="8"/>
  <c r="I464" i="8"/>
  <c r="I532" i="8"/>
  <c r="J203" i="8"/>
  <c r="K203" i="8" s="1"/>
  <c r="J564" i="8"/>
  <c r="K564" i="8" s="1"/>
  <c r="J177" i="8"/>
  <c r="K177" i="8" s="1"/>
  <c r="I173" i="8"/>
  <c r="I508" i="8"/>
  <c r="I12" i="8"/>
  <c r="I226" i="8"/>
  <c r="I343" i="8"/>
  <c r="I258" i="8"/>
  <c r="J406" i="8"/>
  <c r="K406" i="8" s="1"/>
  <c r="J370" i="8"/>
  <c r="K370" i="8" s="1"/>
  <c r="J552" i="8"/>
  <c r="K552" i="8" s="1"/>
  <c r="I472" i="8"/>
  <c r="I278" i="8"/>
  <c r="J142" i="8"/>
  <c r="K142" i="8" s="1"/>
  <c r="J75" i="8"/>
  <c r="K75" i="8" s="1"/>
  <c r="J347" i="8"/>
  <c r="K347" i="8" s="1"/>
  <c r="J584" i="8"/>
  <c r="K584" i="8" s="1"/>
  <c r="J418" i="8"/>
  <c r="K418" i="8" s="1"/>
  <c r="J524" i="8"/>
  <c r="K524" i="8" s="1"/>
  <c r="J191" i="8"/>
  <c r="K191" i="8" s="1"/>
  <c r="I250" i="8"/>
  <c r="I603" i="8"/>
  <c r="J603" i="8"/>
  <c r="K603" i="8" s="1"/>
  <c r="J595" i="8"/>
  <c r="K595" i="8" s="1"/>
  <c r="I595" i="8"/>
  <c r="I543" i="8"/>
  <c r="J543" i="8"/>
  <c r="K543" i="8" s="1"/>
  <c r="I535" i="8"/>
  <c r="J535" i="8"/>
  <c r="K535" i="8" s="1"/>
  <c r="J515" i="8"/>
  <c r="K515" i="8" s="1"/>
  <c r="I515" i="8"/>
  <c r="J433" i="8"/>
  <c r="K433" i="8" s="1"/>
  <c r="I433" i="8"/>
  <c r="I425" i="8"/>
  <c r="J425" i="8"/>
  <c r="K425" i="8" s="1"/>
  <c r="J389" i="8"/>
  <c r="K389" i="8" s="1"/>
  <c r="I389" i="8"/>
  <c r="J377" i="8"/>
  <c r="K377" i="8" s="1"/>
  <c r="I377" i="8"/>
  <c r="I346" i="8"/>
  <c r="J346" i="8"/>
  <c r="K346" i="8" s="1"/>
  <c r="I309" i="8"/>
  <c r="J309" i="8"/>
  <c r="K309" i="8" s="1"/>
  <c r="J467" i="8"/>
  <c r="K467" i="8" s="1"/>
  <c r="I289" i="8"/>
  <c r="J47" i="8"/>
  <c r="K47" i="8" s="1"/>
  <c r="I47" i="8"/>
  <c r="J5" i="8"/>
  <c r="K5" i="8" s="1"/>
  <c r="J405" i="8"/>
  <c r="K405" i="8" s="1"/>
  <c r="I405" i="8"/>
  <c r="J397" i="8"/>
  <c r="K397" i="8" s="1"/>
  <c r="I397" i="8"/>
  <c r="I357" i="8"/>
  <c r="J357" i="8"/>
  <c r="K357" i="8" s="1"/>
  <c r="J277" i="8"/>
  <c r="K277" i="8" s="1"/>
  <c r="I277" i="8"/>
  <c r="I4" i="8"/>
  <c r="J4" i="8"/>
  <c r="K4" i="8" s="1"/>
  <c r="I16" i="8"/>
  <c r="J20" i="8"/>
  <c r="K20" i="8" s="1"/>
  <c r="J450" i="8"/>
  <c r="K450" i="8" s="1"/>
  <c r="I450" i="8"/>
  <c r="J416" i="8"/>
  <c r="K416" i="8" s="1"/>
  <c r="I416" i="8"/>
  <c r="I209" i="8"/>
  <c r="J209" i="8"/>
  <c r="K209" i="8" s="1"/>
  <c r="I193" i="8"/>
  <c r="J193" i="8"/>
  <c r="K193" i="8" s="1"/>
  <c r="J179" i="8"/>
  <c r="K179" i="8" s="1"/>
  <c r="I179" i="8"/>
  <c r="J148" i="8"/>
  <c r="K148" i="8" s="1"/>
  <c r="I148" i="8"/>
  <c r="J136" i="8"/>
  <c r="K136" i="8" s="1"/>
  <c r="I136" i="8"/>
  <c r="J108" i="8"/>
  <c r="K108" i="8" s="1"/>
  <c r="I108" i="8"/>
  <c r="I96" i="8"/>
  <c r="J96" i="8"/>
  <c r="K96" i="8" s="1"/>
  <c r="I57" i="8"/>
  <c r="J57" i="8"/>
  <c r="K57" i="8" s="1"/>
  <c r="J51" i="8"/>
  <c r="K51" i="8" s="1"/>
  <c r="I51" i="8"/>
  <c r="I28" i="8"/>
  <c r="J28" i="8"/>
  <c r="K28" i="8" s="1"/>
  <c r="I506" i="8"/>
  <c r="I478" i="8"/>
  <c r="J393" i="8"/>
  <c r="K393" i="8" s="1"/>
  <c r="I593" i="8"/>
  <c r="J593" i="8"/>
  <c r="K593" i="8" s="1"/>
  <c r="I517" i="8"/>
  <c r="J517" i="8"/>
  <c r="K517" i="8" s="1"/>
  <c r="I269" i="8"/>
  <c r="J269" i="8"/>
  <c r="K269" i="8" s="1"/>
  <c r="J257" i="8"/>
  <c r="K257" i="8" s="1"/>
  <c r="I257" i="8"/>
  <c r="I125" i="8"/>
  <c r="J125" i="8"/>
  <c r="K125" i="8" s="1"/>
  <c r="I121" i="8"/>
  <c r="J121" i="8"/>
  <c r="K121" i="8" s="1"/>
  <c r="I109" i="8"/>
  <c r="J109" i="8"/>
  <c r="K109" i="8" s="1"/>
  <c r="I97" i="8"/>
  <c r="J97" i="8"/>
  <c r="K97" i="8" s="1"/>
  <c r="J93" i="8"/>
  <c r="K93" i="8" s="1"/>
  <c r="I93" i="8"/>
  <c r="J89" i="8"/>
  <c r="K89" i="8" s="1"/>
  <c r="I89" i="8"/>
  <c r="I84" i="8"/>
  <c r="J84" i="8"/>
  <c r="K84" i="8" s="1"/>
  <c r="J80" i="8"/>
  <c r="K80" i="8" s="1"/>
  <c r="I80" i="8"/>
  <c r="J72" i="8"/>
  <c r="K72" i="8" s="1"/>
  <c r="I72" i="8"/>
  <c r="I60" i="8"/>
  <c r="J60" i="8"/>
  <c r="K60" i="8" s="1"/>
  <c r="J105" i="8"/>
  <c r="K105" i="8" s="1"/>
  <c r="I113" i="8"/>
  <c r="I559" i="8"/>
  <c r="J312" i="8"/>
  <c r="K312" i="8" s="1"/>
  <c r="I312" i="8"/>
  <c r="I308" i="8"/>
  <c r="J308" i="8"/>
  <c r="K308" i="8" s="1"/>
  <c r="J300" i="8"/>
  <c r="K300" i="8" s="1"/>
  <c r="I300" i="8"/>
  <c r="I288" i="8"/>
  <c r="J288" i="8"/>
  <c r="K288" i="8" s="1"/>
  <c r="I276" i="8"/>
  <c r="J276" i="8"/>
  <c r="K276" i="8" s="1"/>
  <c r="J241" i="8"/>
  <c r="K241" i="8" s="1"/>
  <c r="I241" i="8"/>
  <c r="J184" i="8"/>
  <c r="K184" i="8" s="1"/>
  <c r="I261" i="8"/>
  <c r="J117" i="8"/>
  <c r="K117" i="8" s="1"/>
  <c r="J331" i="8"/>
  <c r="K331" i="8" s="1"/>
  <c r="I331" i="8"/>
  <c r="I327" i="8"/>
  <c r="J327" i="8"/>
  <c r="K327" i="8" s="1"/>
  <c r="J42" i="8"/>
  <c r="K42" i="8" s="1"/>
  <c r="I42" i="8"/>
  <c r="I26" i="8"/>
  <c r="J26" i="8"/>
  <c r="K26" i="8" s="1"/>
  <c r="J188" i="8"/>
  <c r="K188" i="8" s="1"/>
  <c r="I101" i="8"/>
  <c r="I599" i="8"/>
  <c r="J599" i="8"/>
  <c r="K599" i="8" s="1"/>
  <c r="I591" i="8"/>
  <c r="J591" i="8"/>
  <c r="K591" i="8" s="1"/>
  <c r="I587" i="8"/>
  <c r="J587" i="8"/>
  <c r="K587" i="8" s="1"/>
  <c r="I583" i="8"/>
  <c r="J583" i="8"/>
  <c r="K583" i="8" s="1"/>
  <c r="I555" i="8"/>
  <c r="J555" i="8"/>
  <c r="K555" i="8" s="1"/>
  <c r="J539" i="8"/>
  <c r="K539" i="8" s="1"/>
  <c r="I539" i="8"/>
  <c r="J523" i="8"/>
  <c r="K523" i="8" s="1"/>
  <c r="I523" i="8"/>
  <c r="J479" i="8"/>
  <c r="K479" i="8" s="1"/>
  <c r="I479" i="8"/>
  <c r="I434" i="8"/>
  <c r="J434" i="8"/>
  <c r="K434" i="8" s="1"/>
  <c r="I426" i="8"/>
  <c r="J426" i="8"/>
  <c r="K426" i="8" s="1"/>
  <c r="J410" i="8"/>
  <c r="K410" i="8" s="1"/>
  <c r="I410" i="8"/>
  <c r="J394" i="8"/>
  <c r="K394" i="8" s="1"/>
  <c r="I394" i="8"/>
  <c r="J382" i="8"/>
  <c r="K382" i="8" s="1"/>
  <c r="I382" i="8"/>
  <c r="I358" i="8"/>
  <c r="J358" i="8"/>
  <c r="K358" i="8" s="1"/>
  <c r="I245" i="8"/>
  <c r="J245" i="8"/>
  <c r="K245" i="8" s="1"/>
  <c r="I137" i="8"/>
  <c r="J137" i="8"/>
  <c r="K137" i="8" s="1"/>
  <c r="I18" i="8"/>
  <c r="J18" i="8"/>
  <c r="K18" i="8" s="1"/>
  <c r="I14" i="8"/>
  <c r="J14" i="8"/>
  <c r="K14" i="8" s="1"/>
  <c r="I7" i="8"/>
  <c r="J7" i="8"/>
  <c r="K7" i="8" s="1"/>
  <c r="J56" i="8"/>
  <c r="K56" i="8" s="1"/>
  <c r="J221" i="8"/>
  <c r="K221" i="8" s="1"/>
  <c r="I149" i="8"/>
  <c r="I202" i="8"/>
  <c r="I3" i="8"/>
  <c r="I49" i="8"/>
  <c r="I45" i="8"/>
  <c r="J11" i="8"/>
  <c r="K11" i="8" s="1"/>
  <c r="J253" i="8"/>
  <c r="K253" i="8" s="1"/>
  <c r="I349" i="8"/>
  <c r="J256" i="8"/>
  <c r="K256" i="8" s="1"/>
  <c r="I256" i="8"/>
  <c r="J194" i="8"/>
  <c r="K194" i="8" s="1"/>
  <c r="I194" i="8"/>
  <c r="I157" i="8"/>
  <c r="I38" i="8"/>
  <c r="J22" i="8"/>
  <c r="K22" i="8" s="1"/>
  <c r="I225" i="8"/>
  <c r="J34" i="8"/>
  <c r="K34" i="8" s="1"/>
  <c r="I141" i="8"/>
  <c r="I206" i="8"/>
  <c r="J466" i="8"/>
  <c r="K466" i="8" s="1"/>
  <c r="I466" i="8"/>
  <c r="J428" i="8"/>
  <c r="K428" i="8" s="1"/>
  <c r="I428" i="8"/>
  <c r="J412" i="8"/>
  <c r="K412" i="8" s="1"/>
  <c r="I412" i="8"/>
  <c r="J306" i="8"/>
  <c r="K306" i="8" s="1"/>
  <c r="I306" i="8"/>
  <c r="J62" i="8"/>
  <c r="K62" i="8" s="1"/>
  <c r="I62" i="8"/>
  <c r="J58" i="8"/>
  <c r="K58" i="8" s="1"/>
  <c r="I58" i="8"/>
  <c r="J237" i="8"/>
  <c r="K237" i="8" s="1"/>
  <c r="I237" i="8"/>
  <c r="J160" i="8"/>
  <c r="K160" i="8" s="1"/>
  <c r="I160" i="8"/>
  <c r="I133" i="8"/>
  <c r="J133" i="8"/>
  <c r="K133" i="8" s="1"/>
  <c r="I30" i="8"/>
  <c r="J30" i="8"/>
  <c r="K30" i="8" s="1"/>
  <c r="I129" i="8"/>
  <c r="J168" i="8"/>
  <c r="K168" i="8" s="1"/>
  <c r="I172" i="8"/>
  <c r="I249" i="8"/>
  <c r="I198" i="8"/>
  <c r="I153" i="8"/>
  <c r="I164" i="8"/>
  <c r="J233" i="8"/>
  <c r="K233" i="8" s="1"/>
  <c r="J176" i="8"/>
  <c r="K176" i="8" s="1"/>
  <c r="I229" i="8"/>
  <c r="I145" i="8"/>
  <c r="I214" i="8"/>
  <c r="I588" i="8"/>
  <c r="J588" i="8"/>
  <c r="K588" i="8" s="1"/>
  <c r="I572" i="8"/>
  <c r="J572" i="8"/>
  <c r="K572" i="8" s="1"/>
  <c r="I110" i="8"/>
  <c r="J110" i="8"/>
  <c r="K110" i="8" s="1"/>
  <c r="J98" i="8"/>
  <c r="K98" i="8" s="1"/>
  <c r="I98" i="8"/>
  <c r="J94" i="8"/>
  <c r="K94" i="8" s="1"/>
  <c r="I94" i="8"/>
  <c r="I604" i="8"/>
  <c r="J604" i="8"/>
  <c r="K604" i="8" s="1"/>
  <c r="J596" i="8"/>
  <c r="K596" i="8" s="1"/>
  <c r="I596" i="8"/>
  <c r="I582" i="8"/>
  <c r="J582" i="8"/>
  <c r="K582" i="8" s="1"/>
  <c r="J558" i="8"/>
  <c r="K558" i="8" s="1"/>
  <c r="I558" i="8"/>
  <c r="I550" i="8"/>
  <c r="J550" i="8"/>
  <c r="K550" i="8" s="1"/>
  <c r="I566" i="8"/>
  <c r="I574" i="8"/>
  <c r="J574" i="8"/>
  <c r="K574" i="8" s="1"/>
  <c r="J570" i="8"/>
  <c r="K570" i="8" s="1"/>
  <c r="I570" i="8"/>
  <c r="I562" i="8"/>
  <c r="J562" i="8"/>
  <c r="K562" i="8" s="1"/>
  <c r="I554" i="8"/>
  <c r="J554" i="8"/>
  <c r="K554" i="8" s="1"/>
  <c r="I546" i="8"/>
  <c r="J546" i="8"/>
  <c r="K546" i="8" s="1"/>
  <c r="I542" i="8"/>
  <c r="J542" i="8"/>
  <c r="K542" i="8" s="1"/>
  <c r="I538" i="8"/>
  <c r="J538" i="8"/>
  <c r="K538" i="8" s="1"/>
  <c r="J273" i="8"/>
  <c r="K273" i="8" s="1"/>
  <c r="I273" i="8"/>
  <c r="I592" i="8"/>
  <c r="J578" i="8"/>
  <c r="K578" i="8" s="1"/>
  <c r="J530" i="8"/>
  <c r="K530" i="8" s="1"/>
  <c r="I530" i="8"/>
  <c r="J411" i="8"/>
  <c r="K411" i="8" s="1"/>
  <c r="I411" i="8"/>
  <c r="J290" i="8"/>
  <c r="K290" i="8" s="1"/>
  <c r="I290" i="8"/>
  <c r="J135" i="8"/>
  <c r="K135" i="8" s="1"/>
  <c r="I135" i="8"/>
  <c r="J120" i="8"/>
  <c r="K120" i="8" s="1"/>
  <c r="I120" i="8"/>
  <c r="J68" i="8"/>
  <c r="K68" i="8" s="1"/>
  <c r="I68" i="8"/>
  <c r="I235" i="8"/>
  <c r="I379" i="8"/>
  <c r="I305" i="8"/>
  <c r="J64" i="8"/>
  <c r="K64" i="8" s="1"/>
  <c r="I387" i="8"/>
  <c r="J231" i="8"/>
  <c r="K231" i="8" s="1"/>
  <c r="J280" i="8"/>
  <c r="K280" i="8" s="1"/>
  <c r="J395" i="8"/>
  <c r="K395" i="8" s="1"/>
  <c r="I243" i="8"/>
  <c r="J482" i="8"/>
  <c r="K482" i="8" s="1"/>
  <c r="I482" i="8"/>
  <c r="J444" i="8"/>
  <c r="K444" i="8" s="1"/>
  <c r="I444" i="8"/>
  <c r="I526" i="8"/>
  <c r="J526" i="8"/>
  <c r="K526" i="8" s="1"/>
  <c r="I399" i="8"/>
  <c r="J399" i="8"/>
  <c r="K399" i="8" s="1"/>
  <c r="J383" i="8"/>
  <c r="K383" i="8" s="1"/>
  <c r="I383" i="8"/>
  <c r="J375" i="8"/>
  <c r="K375" i="8" s="1"/>
  <c r="I375" i="8"/>
  <c r="J324" i="8"/>
  <c r="K324" i="8" s="1"/>
  <c r="I324" i="8"/>
  <c r="J320" i="8"/>
  <c r="K320" i="8" s="1"/>
  <c r="I320" i="8"/>
  <c r="J298" i="8"/>
  <c r="K298" i="8" s="1"/>
  <c r="I298" i="8"/>
  <c r="J247" i="8"/>
  <c r="K247" i="8" s="1"/>
  <c r="I247" i="8"/>
  <c r="J227" i="8"/>
  <c r="K227" i="8" s="1"/>
  <c r="I227" i="8"/>
  <c r="J131" i="8"/>
  <c r="K131" i="8" s="1"/>
  <c r="I131" i="8"/>
  <c r="J116" i="8"/>
  <c r="K116" i="8" s="1"/>
  <c r="I116" i="8"/>
  <c r="I83" i="8"/>
  <c r="J83" i="8"/>
  <c r="K83" i="8" s="1"/>
  <c r="I35" i="8"/>
  <c r="J35" i="8"/>
  <c r="K35" i="8" s="1"/>
  <c r="J294" i="8"/>
  <c r="K294" i="8" s="1"/>
  <c r="I407" i="8"/>
  <c r="J403" i="8"/>
  <c r="K403" i="8" s="1"/>
  <c r="I239" i="8"/>
  <c r="I124" i="8"/>
  <c r="I187" i="8"/>
  <c r="J23" i="8"/>
  <c r="K23" i="8" s="1"/>
  <c r="J354" i="8"/>
  <c r="K354" i="8" s="1"/>
  <c r="I354" i="8"/>
  <c r="J337" i="8"/>
  <c r="K337" i="8" s="1"/>
  <c r="I337" i="8"/>
  <c r="J61" i="8"/>
  <c r="K61" i="8" s="1"/>
  <c r="J415" i="8"/>
  <c r="K415" i="8" s="1"/>
  <c r="I251" i="8"/>
  <c r="I503" i="8"/>
  <c r="J503" i="8"/>
  <c r="K503" i="8" s="1"/>
  <c r="I361" i="8"/>
  <c r="J361" i="8"/>
  <c r="K361" i="8" s="1"/>
  <c r="I409" i="8"/>
  <c r="J409" i="8"/>
  <c r="K409" i="8" s="1"/>
  <c r="J513" i="8"/>
  <c r="K513" i="8" s="1"/>
  <c r="I575" i="8"/>
  <c r="J575" i="8"/>
  <c r="K575" i="8" s="1"/>
  <c r="J519" i="8"/>
  <c r="K519" i="8" s="1"/>
  <c r="I519" i="8"/>
  <c r="I439" i="8"/>
  <c r="J439" i="8"/>
  <c r="K439" i="8" s="1"/>
  <c r="J431" i="8"/>
  <c r="K431" i="8" s="1"/>
  <c r="I431" i="8"/>
  <c r="J366" i="8"/>
  <c r="K366" i="8" s="1"/>
  <c r="I366" i="8"/>
  <c r="I568" i="8"/>
  <c r="J568" i="8"/>
  <c r="K568" i="8" s="1"/>
  <c r="J469" i="8"/>
  <c r="K469" i="8" s="1"/>
  <c r="J413" i="8"/>
  <c r="K413" i="8" s="1"/>
  <c r="J589" i="8"/>
  <c r="K589" i="8" s="1"/>
  <c r="I579" i="8"/>
  <c r="J528" i="8"/>
  <c r="K528" i="8" s="1"/>
  <c r="J586" i="8"/>
  <c r="K586" i="8" s="1"/>
  <c r="J531" i="8"/>
  <c r="K531" i="8" s="1"/>
  <c r="J600" i="8"/>
  <c r="K600" i="8" s="1"/>
  <c r="I600" i="8"/>
  <c r="I522" i="8"/>
  <c r="J522" i="8"/>
  <c r="K522" i="8" s="1"/>
  <c r="I301" i="8"/>
  <c r="J301" i="8"/>
  <c r="K301" i="8" s="1"/>
  <c r="J218" i="8"/>
  <c r="K218" i="8" s="1"/>
  <c r="I218" i="8"/>
  <c r="I87" i="8"/>
  <c r="J87" i="8"/>
  <c r="K87" i="8" s="1"/>
  <c r="J77" i="8"/>
  <c r="K77" i="8" s="1"/>
  <c r="I77" i="8"/>
  <c r="I17" i="8"/>
  <c r="J17" i="8"/>
  <c r="K17" i="8" s="1"/>
  <c r="J180" i="8"/>
  <c r="K180" i="8" s="1"/>
  <c r="J527" i="8"/>
  <c r="K527" i="8" s="1"/>
  <c r="I381" i="8"/>
  <c r="J576" i="8"/>
  <c r="K576" i="8" s="1"/>
  <c r="I468" i="8"/>
  <c r="I442" i="8"/>
  <c r="I285" i="8"/>
  <c r="J223" i="8"/>
  <c r="K223" i="8" s="1"/>
  <c r="I223" i="8"/>
  <c r="I31" i="8"/>
  <c r="J31" i="8"/>
  <c r="K31" i="8" s="1"/>
  <c r="J40" i="8"/>
  <c r="K40" i="8" s="1"/>
  <c r="J351" i="8"/>
  <c r="K351" i="8" s="1"/>
  <c r="I351" i="8"/>
  <c r="I281" i="8"/>
  <c r="J281" i="8"/>
  <c r="K281" i="8" s="1"/>
  <c r="I573" i="8"/>
  <c r="J573" i="8"/>
  <c r="K573" i="8" s="1"/>
  <c r="J52" i="8"/>
  <c r="K52" i="8" s="1"/>
  <c r="I402" i="8"/>
  <c r="J402" i="8"/>
  <c r="K402" i="8" s="1"/>
  <c r="J386" i="8"/>
  <c r="K386" i="8" s="1"/>
  <c r="I386" i="8"/>
  <c r="J363" i="8"/>
  <c r="K363" i="8" s="1"/>
  <c r="I363" i="8"/>
  <c r="J356" i="8"/>
  <c r="K356" i="8" s="1"/>
  <c r="I356" i="8"/>
  <c r="J286" i="8"/>
  <c r="K286" i="8" s="1"/>
  <c r="I286" i="8"/>
  <c r="J162" i="8"/>
  <c r="K162" i="8" s="1"/>
  <c r="I162" i="8"/>
  <c r="J159" i="8"/>
  <c r="K159" i="8" s="1"/>
  <c r="I159" i="8"/>
  <c r="I139" i="8"/>
  <c r="J139" i="8"/>
  <c r="K139" i="8" s="1"/>
  <c r="I342" i="8"/>
  <c r="I333" i="8"/>
  <c r="I537" i="8"/>
  <c r="J537" i="8"/>
  <c r="K537" i="8" s="1"/>
  <c r="I518" i="8"/>
  <c r="J518" i="8"/>
  <c r="K518" i="8" s="1"/>
  <c r="J456" i="8"/>
  <c r="K456" i="8" s="1"/>
  <c r="I456" i="8"/>
  <c r="J323" i="8"/>
  <c r="K323" i="8" s="1"/>
  <c r="I323" i="8"/>
  <c r="J310" i="8"/>
  <c r="K310" i="8" s="1"/>
  <c r="I310" i="8"/>
  <c r="I302" i="8"/>
  <c r="J302" i="8"/>
  <c r="K302" i="8" s="1"/>
  <c r="J181" i="8"/>
  <c r="K181" i="8" s="1"/>
  <c r="I181" i="8"/>
  <c r="J175" i="8"/>
  <c r="K175" i="8" s="1"/>
  <c r="I175" i="8"/>
  <c r="I130" i="8"/>
  <c r="J130" i="8"/>
  <c r="K130" i="8" s="1"/>
  <c r="I102" i="8"/>
  <c r="J102" i="8"/>
  <c r="K102" i="8" s="1"/>
  <c r="I104" i="8"/>
  <c r="J104" i="8"/>
  <c r="K104" i="8" s="1"/>
  <c r="I210" i="8"/>
  <c r="J210" i="8"/>
  <c r="K210" i="8" s="1"/>
  <c r="I150" i="8"/>
  <c r="J150" i="8"/>
  <c r="K150" i="8" s="1"/>
  <c r="T43" i="15"/>
  <c r="T39" i="15"/>
  <c r="T35" i="15"/>
  <c r="T31" i="15"/>
  <c r="T27" i="15"/>
  <c r="T23" i="15"/>
  <c r="T19" i="15"/>
  <c r="T15" i="15"/>
  <c r="T11" i="15"/>
  <c r="T7" i="15"/>
  <c r="T42" i="15"/>
  <c r="T38" i="15"/>
  <c r="T34" i="15"/>
  <c r="T30" i="15"/>
  <c r="T26" i="15"/>
  <c r="T22" i="15"/>
  <c r="T18" i="15"/>
  <c r="T14" i="15"/>
  <c r="T10" i="15"/>
  <c r="U4" i="15" l="1"/>
  <c r="V4" i="15" s="1"/>
  <c r="U20" i="15"/>
  <c r="V20" i="15" s="1"/>
  <c r="U40" i="15"/>
  <c r="V40" i="15" s="1"/>
  <c r="U16" i="15"/>
  <c r="V16" i="15" s="1"/>
  <c r="U25" i="15"/>
  <c r="V25" i="15" s="1"/>
  <c r="U44" i="15"/>
  <c r="V44" i="15" s="1"/>
  <c r="U21" i="15"/>
  <c r="V21" i="15" s="1"/>
  <c r="U41" i="15"/>
  <c r="V41" i="15" s="1"/>
  <c r="U28" i="15"/>
  <c r="V28" i="15" s="1"/>
  <c r="U5" i="15"/>
  <c r="V5" i="15" s="1"/>
  <c r="U37" i="15"/>
  <c r="V37" i="15" s="1"/>
  <c r="U24" i="15"/>
  <c r="V24" i="15" s="1"/>
  <c r="U17" i="15"/>
  <c r="V17" i="15" s="1"/>
  <c r="U36" i="15"/>
  <c r="V36" i="15" s="1"/>
  <c r="U8" i="15"/>
  <c r="V8" i="15" s="1"/>
  <c r="U13" i="15"/>
  <c r="V13" i="15" s="1"/>
  <c r="U26" i="15"/>
  <c r="V26" i="15" s="1"/>
  <c r="U43" i="15"/>
  <c r="V43" i="15" s="1"/>
  <c r="U10" i="15"/>
  <c r="V10" i="15" s="1"/>
  <c r="U11" i="15"/>
  <c r="V11" i="15" s="1"/>
  <c r="U30" i="15"/>
  <c r="V30" i="15" s="1"/>
  <c r="U15" i="15"/>
  <c r="V15" i="15" s="1"/>
  <c r="U31" i="15"/>
  <c r="V31" i="15" s="1"/>
  <c r="U27" i="15"/>
  <c r="V27" i="15" s="1"/>
  <c r="U18" i="15"/>
  <c r="V18" i="15" s="1"/>
  <c r="U19" i="15"/>
  <c r="V19" i="15" s="1"/>
  <c r="U35" i="15"/>
  <c r="V35" i="15" s="1"/>
  <c r="U42" i="15"/>
  <c r="V42" i="15" s="1"/>
  <c r="U14" i="15"/>
  <c r="V14" i="15" s="1"/>
  <c r="U34" i="15"/>
  <c r="V34" i="15" s="1"/>
  <c r="U22" i="15"/>
  <c r="V22" i="15" s="1"/>
  <c r="U38" i="15"/>
  <c r="V38" i="15" s="1"/>
  <c r="U7" i="15"/>
  <c r="V7" i="15" s="1"/>
  <c r="U23" i="15"/>
  <c r="V23" i="15" s="1"/>
  <c r="U39" i="15"/>
  <c r="V39" i="15" s="1"/>
  <c r="V46" i="15" l="1"/>
  <c r="R54" i="15" l="1"/>
  <c r="T54" i="15" s="1"/>
  <c r="S59" i="15" s="1"/>
  <c r="S58" i="15"/>
</calcChain>
</file>

<file path=xl/sharedStrings.xml><?xml version="1.0" encoding="utf-8"?>
<sst xmlns="http://schemas.openxmlformats.org/spreadsheetml/2006/main" count="10435" uniqueCount="1496">
  <si>
    <t>CAP</t>
  </si>
  <si>
    <t>DAP</t>
  </si>
  <si>
    <t>FICHA DE CAMPO</t>
  </si>
  <si>
    <t>Pag.:</t>
  </si>
  <si>
    <t>Altura</t>
  </si>
  <si>
    <t>Espécie</t>
  </si>
  <si>
    <t>Mangueira</t>
  </si>
  <si>
    <t>Mimosaceae</t>
  </si>
  <si>
    <t>Munguba</t>
  </si>
  <si>
    <t>Jurubeba</t>
  </si>
  <si>
    <t>Fabaceae</t>
  </si>
  <si>
    <t>Euphorbiaceae</t>
  </si>
  <si>
    <t>Poaceae</t>
  </si>
  <si>
    <t>Solanaceae</t>
  </si>
  <si>
    <t>Embaúba</t>
  </si>
  <si>
    <t>Taperebá</t>
  </si>
  <si>
    <t>Tucumã</t>
  </si>
  <si>
    <t>Clusia sp.</t>
  </si>
  <si>
    <t>Terminalia catappa L.</t>
  </si>
  <si>
    <t>Inga sp.</t>
  </si>
  <si>
    <t>Solanum sp.</t>
  </si>
  <si>
    <t>Spondias mombin L.</t>
  </si>
  <si>
    <t>Total</t>
  </si>
  <si>
    <t>Família</t>
  </si>
  <si>
    <t>Nome vulgar</t>
  </si>
  <si>
    <t>Volume (m³)</t>
  </si>
  <si>
    <t>Anacardiaceae</t>
  </si>
  <si>
    <t>Bombacaceae</t>
  </si>
  <si>
    <t>Caesalpiniaceae</t>
  </si>
  <si>
    <t>Clusiaceae</t>
  </si>
  <si>
    <t>Combretaceae</t>
  </si>
  <si>
    <t>Cecropiaceae</t>
  </si>
  <si>
    <t>Guttiferae</t>
  </si>
  <si>
    <t>Lauraceae</t>
  </si>
  <si>
    <t>Arecaceae</t>
  </si>
  <si>
    <t>Rubiaceae</t>
  </si>
  <si>
    <t>GPS</t>
  </si>
  <si>
    <t>Estrato</t>
  </si>
  <si>
    <t>Est. Fen.</t>
  </si>
  <si>
    <t>Vegetação</t>
  </si>
  <si>
    <t>Nº Arv.</t>
  </si>
  <si>
    <t>Classe</t>
  </si>
  <si>
    <t>g</t>
  </si>
  <si>
    <t>LnV</t>
  </si>
  <si>
    <t>Vol (m³)</t>
  </si>
  <si>
    <t>Secundária</t>
  </si>
  <si>
    <t>Apui</t>
  </si>
  <si>
    <t>Envira Curumim</t>
  </si>
  <si>
    <t>Flor-Fruto</t>
  </si>
  <si>
    <t>Mogno</t>
  </si>
  <si>
    <t>Goiaba</t>
  </si>
  <si>
    <t>Fruto</t>
  </si>
  <si>
    <t>Mamão</t>
  </si>
  <si>
    <t>Samaúma</t>
  </si>
  <si>
    <t>Ingá</t>
  </si>
  <si>
    <t xml:space="preserve">Envira </t>
  </si>
  <si>
    <t>Flor</t>
  </si>
  <si>
    <t>Leucena</t>
  </si>
  <si>
    <t>Mata Pasto</t>
  </si>
  <si>
    <t>Figueira</t>
  </si>
  <si>
    <t>Capitiu</t>
  </si>
  <si>
    <t>Limãorana</t>
  </si>
  <si>
    <t>Murtinha</t>
  </si>
  <si>
    <t>Pitomba</t>
  </si>
  <si>
    <t>Laranja</t>
  </si>
  <si>
    <t xml:space="preserve">Seringueira </t>
  </si>
  <si>
    <t>Macacauba</t>
  </si>
  <si>
    <t>Cacau</t>
  </si>
  <si>
    <t>Ucuúba</t>
  </si>
  <si>
    <t>Tapuru</t>
  </si>
  <si>
    <t>Abiu</t>
  </si>
  <si>
    <t>Araçá</t>
  </si>
  <si>
    <t>Tacaca</t>
  </si>
  <si>
    <t>Castanhola</t>
  </si>
  <si>
    <t>Lacre</t>
  </si>
  <si>
    <t>Urucurana</t>
  </si>
  <si>
    <t>Louro</t>
  </si>
  <si>
    <t>Teca</t>
  </si>
  <si>
    <t>Morototo</t>
  </si>
  <si>
    <t>Muiratinga</t>
  </si>
  <si>
    <t>Paricá</t>
  </si>
  <si>
    <t>Guaranarana</t>
  </si>
  <si>
    <t>Taboquinha</t>
  </si>
  <si>
    <t>Biribá</t>
  </si>
  <si>
    <t>Tamanqueira</t>
  </si>
  <si>
    <t>Limão</t>
  </si>
  <si>
    <t>Noni</t>
  </si>
  <si>
    <t>Bananeira</t>
  </si>
  <si>
    <t>Coité</t>
  </si>
  <si>
    <t>Bignoniaceae</t>
  </si>
  <si>
    <r>
      <t xml:space="preserve">Schizolobium amazonicum </t>
    </r>
    <r>
      <rPr>
        <sz val="12"/>
        <rFont val="Times New Roman"/>
        <family val="1"/>
      </rPr>
      <t>Huber ex Ducke</t>
    </r>
  </si>
  <si>
    <r>
      <rPr>
        <i/>
        <sz val="12"/>
        <color indexed="8"/>
        <rFont val="Times New Roman"/>
        <family val="1"/>
      </rPr>
      <t xml:space="preserve">Cecropia </t>
    </r>
    <r>
      <rPr>
        <sz val="12"/>
        <color indexed="8"/>
        <rFont val="Times New Roman"/>
        <family val="1"/>
      </rPr>
      <t>spp.</t>
    </r>
  </si>
  <si>
    <t>Sapindaceae</t>
  </si>
  <si>
    <r>
      <t>Talisia esculenta</t>
    </r>
    <r>
      <rPr>
        <sz val="12"/>
        <color indexed="8"/>
        <rFont val="Times New Roman"/>
        <family val="1"/>
      </rPr>
      <t xml:space="preserve"> (A.St.-Hil) Radlk</t>
    </r>
  </si>
  <si>
    <t>Piperaceae</t>
  </si>
  <si>
    <t>Caricaceae</t>
  </si>
  <si>
    <t>Meliaceae</t>
  </si>
  <si>
    <t>Araliaceae</t>
  </si>
  <si>
    <t>Musaceae</t>
  </si>
  <si>
    <t>Pimenta longa</t>
  </si>
  <si>
    <t>Sterculiaceae</t>
  </si>
  <si>
    <t>Theobroma cacao L.</t>
  </si>
  <si>
    <t>Caapeba</t>
  </si>
  <si>
    <t>Azeitoneira</t>
  </si>
  <si>
    <t>Taxi branco</t>
  </si>
  <si>
    <t>Taxi preto</t>
  </si>
  <si>
    <t xml:space="preserve">Verbenaceae </t>
  </si>
  <si>
    <t>Myrtaceae</t>
  </si>
  <si>
    <t>Latitude (S)</t>
  </si>
  <si>
    <t>Longitude (W)</t>
  </si>
  <si>
    <t>Moraceae</t>
  </si>
  <si>
    <t xml:space="preserve">Tanibuca </t>
  </si>
  <si>
    <t>Sapotaceae</t>
  </si>
  <si>
    <t>Annonaceae</t>
  </si>
  <si>
    <t>Monimiaceae</t>
  </si>
  <si>
    <t>Jenipapo</t>
  </si>
  <si>
    <t>Rutaceae</t>
  </si>
  <si>
    <t>Mulateiro</t>
  </si>
  <si>
    <t>Pamã</t>
  </si>
  <si>
    <t>Elaeocarpaceae</t>
  </si>
  <si>
    <r>
      <rPr>
        <i/>
        <sz val="12"/>
        <rFont val="Times New Roman"/>
        <family val="1"/>
      </rPr>
      <t>Eugenia jambolana</t>
    </r>
    <r>
      <rPr>
        <sz val="12"/>
        <rFont val="Times New Roman"/>
        <family val="1"/>
      </rPr>
      <t xml:space="preserve"> Lam.</t>
    </r>
  </si>
  <si>
    <r>
      <rPr>
        <i/>
        <sz val="12"/>
        <rFont val="Times New Roman"/>
        <family val="1"/>
      </rPr>
      <t>Swietenia macrophylla</t>
    </r>
    <r>
      <rPr>
        <sz val="12"/>
        <rFont val="Times New Roman"/>
        <family val="1"/>
      </rPr>
      <t xml:space="preserve"> King</t>
    </r>
  </si>
  <si>
    <r>
      <rPr>
        <i/>
        <sz val="12"/>
        <rFont val="Times New Roman"/>
        <family val="1"/>
      </rPr>
      <t>Psidium guajava</t>
    </r>
    <r>
      <rPr>
        <sz val="12"/>
        <rFont val="Times New Roman"/>
        <family val="1"/>
      </rPr>
      <t xml:space="preserve"> L.</t>
    </r>
  </si>
  <si>
    <r>
      <rPr>
        <i/>
        <sz val="12"/>
        <rFont val="Times New Roman"/>
        <family val="1"/>
      </rPr>
      <t>Carica papaya</t>
    </r>
    <r>
      <rPr>
        <sz val="12"/>
        <rFont val="Times New Roman"/>
        <family val="1"/>
      </rPr>
      <t xml:space="preserve"> L.</t>
    </r>
  </si>
  <si>
    <r>
      <rPr>
        <i/>
        <sz val="12"/>
        <rFont val="Times New Roman"/>
        <family val="1"/>
      </rPr>
      <t>Spondias mombin</t>
    </r>
    <r>
      <rPr>
        <sz val="12"/>
        <rFont val="Times New Roman"/>
        <family val="1"/>
      </rPr>
      <t xml:space="preserve"> L.</t>
    </r>
  </si>
  <si>
    <r>
      <rPr>
        <i/>
        <sz val="12"/>
        <rFont val="Times New Roman"/>
        <family val="1"/>
      </rPr>
      <t>Genipa caruto</t>
    </r>
    <r>
      <rPr>
        <sz val="12"/>
        <rFont val="Times New Roman"/>
        <family val="1"/>
      </rPr>
      <t xml:space="preserve"> H.B.K.</t>
    </r>
  </si>
  <si>
    <r>
      <t>Senna obtusifolia</t>
    </r>
    <r>
      <rPr>
        <sz val="12"/>
        <rFont val="Times New Roman"/>
        <family val="1"/>
      </rPr>
      <t xml:space="preserve"> (L.) Irwing &amp; Barneby</t>
    </r>
  </si>
  <si>
    <r>
      <rPr>
        <i/>
        <sz val="12"/>
        <rFont val="Times New Roman"/>
        <family val="1"/>
      </rPr>
      <t>Tachigalia myrmecophila</t>
    </r>
    <r>
      <rPr>
        <sz val="12"/>
        <rFont val="Times New Roman"/>
        <family val="1"/>
      </rPr>
      <t xml:space="preserve"> Ducke</t>
    </r>
  </si>
  <si>
    <r>
      <t>Hevea guianensis</t>
    </r>
    <r>
      <rPr>
        <sz val="12"/>
        <color indexed="63"/>
        <rFont val="Times New Roman"/>
        <family val="1"/>
      </rPr>
      <t xml:space="preserve"> Aubl.</t>
    </r>
  </si>
  <si>
    <r>
      <rPr>
        <i/>
        <sz val="12"/>
        <rFont val="Times New Roman"/>
        <family val="1"/>
      </rPr>
      <t xml:space="preserve">Solanum </t>
    </r>
    <r>
      <rPr>
        <sz val="12"/>
        <rFont val="Times New Roman"/>
        <family val="1"/>
      </rPr>
      <t>sp.</t>
    </r>
  </si>
  <si>
    <r>
      <rPr>
        <i/>
        <sz val="12"/>
        <rFont val="Times New Roman"/>
        <family val="1"/>
      </rPr>
      <t>Terminalia catappa</t>
    </r>
    <r>
      <rPr>
        <sz val="12"/>
        <rFont val="Times New Roman"/>
        <family val="1"/>
      </rPr>
      <t xml:space="preserve"> L.</t>
    </r>
  </si>
  <si>
    <r>
      <rPr>
        <i/>
        <sz val="12"/>
        <rFont val="Times New Roman"/>
        <family val="1"/>
      </rPr>
      <t>Tectona grandis</t>
    </r>
    <r>
      <rPr>
        <sz val="12"/>
        <rFont val="Times New Roman"/>
        <family val="1"/>
      </rPr>
      <t xml:space="preserve"> L.f.</t>
    </r>
  </si>
  <si>
    <r>
      <t xml:space="preserve">Crescentia cujete </t>
    </r>
    <r>
      <rPr>
        <sz val="12"/>
        <rFont val="Times New Roman"/>
        <family val="1"/>
      </rPr>
      <t>L.</t>
    </r>
  </si>
  <si>
    <r>
      <t xml:space="preserve">Schefflera morototoni </t>
    </r>
    <r>
      <rPr>
        <sz val="12"/>
        <rFont val="Times New Roman"/>
        <family val="1"/>
      </rPr>
      <t>(Aubl.) Maguire et al.</t>
    </r>
  </si>
  <si>
    <r>
      <rPr>
        <i/>
        <sz val="12"/>
        <rFont val="Times New Roman"/>
        <family val="1"/>
      </rPr>
      <t xml:space="preserve">Musa </t>
    </r>
    <r>
      <rPr>
        <sz val="12"/>
        <rFont val="Times New Roman"/>
        <family val="1"/>
      </rPr>
      <t>sp.</t>
    </r>
  </si>
  <si>
    <r>
      <t xml:space="preserve">Piper tuberculatum </t>
    </r>
    <r>
      <rPr>
        <sz val="12"/>
        <rFont val="Times New Roman"/>
        <family val="1"/>
      </rPr>
      <t>Jacq.</t>
    </r>
  </si>
  <si>
    <r>
      <t xml:space="preserve">Rollinia mucosa </t>
    </r>
    <r>
      <rPr>
        <sz val="12"/>
        <rFont val="Times New Roman"/>
        <family val="1"/>
      </rPr>
      <t>(Jacq.) Baill.</t>
    </r>
  </si>
  <si>
    <r>
      <rPr>
        <i/>
        <sz val="12"/>
        <rFont val="Times New Roman"/>
        <family val="1"/>
      </rPr>
      <t>Piper peltatum</t>
    </r>
    <r>
      <rPr>
        <sz val="12"/>
        <rFont val="Times New Roman"/>
        <family val="1"/>
      </rPr>
      <t xml:space="preserve"> L.</t>
    </r>
  </si>
  <si>
    <t>Total Geral</t>
  </si>
  <si>
    <t>Nome Vulgar</t>
  </si>
  <si>
    <t>qt</t>
  </si>
  <si>
    <t>vol</t>
  </si>
  <si>
    <t>Inferior</t>
  </si>
  <si>
    <t>Intermediário</t>
  </si>
  <si>
    <t>Superior</t>
  </si>
  <si>
    <r>
      <rPr>
        <i/>
        <sz val="12"/>
        <color indexed="8"/>
        <rFont val="Times New Roman"/>
        <family val="1"/>
      </rPr>
      <t xml:space="preserve">Tachigali paniculata </t>
    </r>
    <r>
      <rPr>
        <sz val="12"/>
        <rFont val="Times New Roman"/>
        <family val="1"/>
      </rPr>
      <t>Aubl.</t>
    </r>
  </si>
  <si>
    <r>
      <rPr>
        <i/>
        <sz val="12"/>
        <color indexed="8"/>
        <rFont val="Times New Roman"/>
        <family val="1"/>
      </rPr>
      <t xml:space="preserve">Ceiba pentandra </t>
    </r>
    <r>
      <rPr>
        <sz val="12"/>
        <color indexed="8"/>
        <rFont val="Times New Roman"/>
        <family val="1"/>
      </rPr>
      <t>Gaerth.</t>
    </r>
  </si>
  <si>
    <r>
      <rPr>
        <i/>
        <sz val="12"/>
        <rFont val="Times New Roman"/>
        <family val="1"/>
      </rPr>
      <t>Guatteria</t>
    </r>
    <r>
      <rPr>
        <sz val="12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</si>
  <si>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Buchenavia</t>
    </r>
    <r>
      <rPr>
        <sz val="12"/>
        <rFont val="Times New Roman"/>
        <family val="1"/>
      </rPr>
      <t xml:space="preserve"> spp.</t>
    </r>
  </si>
  <si>
    <r>
      <rPr>
        <i/>
        <sz val="12"/>
        <color indexed="8"/>
        <rFont val="Times New Roman"/>
        <family val="1"/>
      </rPr>
      <t>Clusia</t>
    </r>
    <r>
      <rPr>
        <sz val="12"/>
        <color indexed="8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</si>
  <si>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Mangifera</t>
    </r>
    <r>
      <rPr>
        <sz val="12"/>
        <rFont val="Times New Roman"/>
        <family val="1"/>
      </rPr>
      <t xml:space="preserve"> spp.</t>
    </r>
  </si>
  <si>
    <r>
      <rPr>
        <i/>
        <sz val="12"/>
        <rFont val="Times New Roman"/>
        <family val="1"/>
      </rPr>
      <t>Bombax munguba</t>
    </r>
    <r>
      <rPr>
        <sz val="12"/>
        <rFont val="Times New Roman"/>
        <family val="1"/>
      </rPr>
      <t xml:space="preserve"> Mart.</t>
    </r>
  </si>
  <si>
    <r>
      <t xml:space="preserve">Ficus maxima </t>
    </r>
    <r>
      <rPr>
        <sz val="12"/>
        <color indexed="8"/>
        <rFont val="Times New Roman"/>
        <family val="1"/>
      </rPr>
      <t>Mill.</t>
    </r>
  </si>
  <si>
    <r>
      <rPr>
        <i/>
        <sz val="12"/>
        <rFont val="Times New Roman"/>
        <family val="1"/>
      </rPr>
      <t xml:space="preserve">Siparuna foetida </t>
    </r>
    <r>
      <rPr>
        <sz val="12"/>
        <rFont val="Times New Roman"/>
        <family val="1"/>
      </rPr>
      <t>Barb.Rodr.</t>
    </r>
  </si>
  <si>
    <r>
      <rPr>
        <i/>
        <sz val="12"/>
        <rFont val="Times New Roman"/>
        <family val="1"/>
      </rPr>
      <t xml:space="preserve">Maclura tinctoria </t>
    </r>
    <r>
      <rPr>
        <sz val="12"/>
        <rFont val="Times New Roman"/>
        <family val="1"/>
      </rPr>
      <t>(L.) D.Don ex Steud.</t>
    </r>
  </si>
  <si>
    <r>
      <rPr>
        <i/>
        <sz val="12"/>
        <rFont val="Times New Roman"/>
        <family val="1"/>
      </rPr>
      <t>Citrus</t>
    </r>
    <r>
      <rPr>
        <sz val="12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</si>
  <si>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Platymiscium filipes</t>
    </r>
    <r>
      <rPr>
        <sz val="12"/>
        <rFont val="Times New Roman"/>
        <family val="1"/>
      </rPr>
      <t xml:space="preserve"> Benth.</t>
    </r>
  </si>
  <si>
    <r>
      <rPr>
        <i/>
        <sz val="12"/>
        <rFont val="Times New Roman"/>
        <family val="1"/>
      </rPr>
      <t>Sapium eglandulosum</t>
    </r>
    <r>
      <rPr>
        <sz val="12"/>
        <rFont val="Times New Roman"/>
        <family val="1"/>
      </rPr>
      <t xml:space="preserve"> Ule</t>
    </r>
  </si>
  <si>
    <r>
      <rPr>
        <i/>
        <sz val="12"/>
        <rFont val="Times New Roman"/>
        <family val="1"/>
      </rPr>
      <t>Pouteria</t>
    </r>
    <r>
      <rPr>
        <sz val="12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</si>
  <si>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Psidium araca</t>
    </r>
    <r>
      <rPr>
        <sz val="12"/>
        <rFont val="Times New Roman"/>
        <family val="1"/>
      </rPr>
      <t xml:space="preserve"> Raddi</t>
    </r>
  </si>
  <si>
    <r>
      <rPr>
        <i/>
        <sz val="12"/>
        <rFont val="Times New Roman"/>
        <family val="1"/>
      </rPr>
      <t>Calycophyllum spruceanum</t>
    </r>
    <r>
      <rPr>
        <sz val="12"/>
        <rFont val="Times New Roman"/>
        <family val="1"/>
      </rPr>
      <t xml:space="preserve"> Benth.</t>
    </r>
  </si>
  <si>
    <r>
      <rPr>
        <i/>
        <sz val="12"/>
        <rFont val="Times New Roman"/>
        <family val="1"/>
      </rPr>
      <t>Vismia guineensis</t>
    </r>
    <r>
      <rPr>
        <sz val="12"/>
        <rFont val="Times New Roman"/>
        <family val="1"/>
      </rPr>
      <t xml:space="preserve"> (Aubl.) Choisy</t>
    </r>
  </si>
  <si>
    <r>
      <rPr>
        <i/>
        <sz val="12"/>
        <rFont val="Times New Roman"/>
        <family val="1"/>
      </rPr>
      <t>Sloanea grandiflora</t>
    </r>
    <r>
      <rPr>
        <sz val="12"/>
        <rFont val="Times New Roman"/>
        <family val="1"/>
      </rPr>
      <t xml:space="preserve"> Ducke</t>
    </r>
  </si>
  <si>
    <r>
      <rPr>
        <i/>
        <sz val="12"/>
        <rFont val="Times New Roman"/>
        <family val="1"/>
      </rPr>
      <t>Ocotea</t>
    </r>
    <r>
      <rPr>
        <sz val="12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</si>
  <si>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Maquira coriacea</t>
    </r>
    <r>
      <rPr>
        <sz val="12"/>
        <rFont val="Times New Roman"/>
        <family val="1"/>
      </rPr>
      <t xml:space="preserve"> (Karst.) C.C.Berg</t>
    </r>
  </si>
  <si>
    <r>
      <rPr>
        <i/>
        <sz val="12"/>
        <rFont val="Times New Roman"/>
        <family val="1"/>
      </rPr>
      <t>Arrabidaea nigrescens</t>
    </r>
    <r>
      <rPr>
        <sz val="12"/>
        <rFont val="Times New Roman"/>
        <family val="1"/>
      </rPr>
      <t xml:space="preserve"> Sandwith </t>
    </r>
  </si>
  <si>
    <r>
      <rPr>
        <i/>
        <sz val="12"/>
        <rFont val="Times New Roman"/>
        <family val="1"/>
      </rPr>
      <t>Panicum</t>
    </r>
    <r>
      <rPr>
        <sz val="12"/>
        <rFont val="Times New Roman"/>
        <family val="1"/>
      </rPr>
      <t xml:space="preserve"> sp.</t>
    </r>
  </si>
  <si>
    <r>
      <rPr>
        <i/>
        <sz val="12"/>
        <rFont val="Times New Roman"/>
        <family val="1"/>
      </rPr>
      <t>Zanthoxylum rhoifolium</t>
    </r>
    <r>
      <rPr>
        <sz val="12"/>
        <rFont val="Times New Roman"/>
        <family val="1"/>
      </rPr>
      <t xml:space="preserve"> Lam.</t>
    </r>
  </si>
  <si>
    <r>
      <t>Morinda citrifolia</t>
    </r>
    <r>
      <rPr>
        <sz val="12"/>
        <color indexed="8"/>
        <rFont val="Times New Roman"/>
        <family val="1"/>
      </rPr>
      <t xml:space="preserve"> L.</t>
    </r>
  </si>
  <si>
    <t>Espécies</t>
  </si>
  <si>
    <t>Qt</t>
  </si>
  <si>
    <t>Total geral</t>
  </si>
  <si>
    <t>es</t>
  </si>
  <si>
    <t>Inventário a 100%</t>
  </si>
  <si>
    <t>Proprietário :  TFB</t>
  </si>
  <si>
    <t xml:space="preserve">Elaboração: Ecology </t>
  </si>
  <si>
    <r>
      <t xml:space="preserve">Resp. Téc.: </t>
    </r>
    <r>
      <rPr>
        <i/>
        <sz val="12"/>
        <rFont val="Arial"/>
        <family val="2"/>
      </rPr>
      <t>Antônio Mario R. Arruda</t>
    </r>
  </si>
  <si>
    <t>Município: Itacoatiara/AM</t>
  </si>
  <si>
    <t>e</t>
  </si>
  <si>
    <t>INDi</t>
  </si>
  <si>
    <t>ABsTi</t>
  </si>
  <si>
    <t>ABabs</t>
  </si>
  <si>
    <t>ABrel</t>
  </si>
  <si>
    <t>NTi</t>
  </si>
  <si>
    <t>VTi</t>
  </si>
  <si>
    <t>Diversidade florística</t>
  </si>
  <si>
    <t>especie</t>
  </si>
  <si>
    <t>fi</t>
  </si>
  <si>
    <t>pi</t>
  </si>
  <si>
    <t>lnpi</t>
  </si>
  <si>
    <t>pi*lnpi</t>
  </si>
  <si>
    <t>N</t>
  </si>
  <si>
    <t>Shannon (H')</t>
  </si>
  <si>
    <t>Jackknife</t>
  </si>
  <si>
    <t>S</t>
  </si>
  <si>
    <t>s</t>
  </si>
  <si>
    <t>n</t>
  </si>
  <si>
    <t>k</t>
  </si>
  <si>
    <t>n-1/n</t>
  </si>
  <si>
    <t>Pielou</t>
  </si>
  <si>
    <t>H'</t>
  </si>
  <si>
    <t>lnS</t>
  </si>
  <si>
    <t>J'</t>
  </si>
  <si>
    <t xml:space="preserve">Qt </t>
  </si>
  <si>
    <t>Contagem de g</t>
  </si>
  <si>
    <t>10 ¬ 19</t>
  </si>
  <si>
    <r>
      <t xml:space="preserve">20 </t>
    </r>
    <r>
      <rPr>
        <sz val="11"/>
        <color indexed="8"/>
        <rFont val="Calibri"/>
        <family val="2"/>
      </rPr>
      <t>¬ 29</t>
    </r>
  </si>
  <si>
    <r>
      <t xml:space="preserve">30 </t>
    </r>
    <r>
      <rPr>
        <sz val="11"/>
        <color indexed="8"/>
        <rFont val="Calibri"/>
        <family val="2"/>
      </rPr>
      <t>¬ 39</t>
    </r>
  </si>
  <si>
    <r>
      <t xml:space="preserve">40 </t>
    </r>
    <r>
      <rPr>
        <sz val="11"/>
        <color indexed="8"/>
        <rFont val="Calibri"/>
        <family val="2"/>
      </rPr>
      <t>¬ 49</t>
    </r>
  </si>
  <si>
    <r>
      <t xml:space="preserve">50 </t>
    </r>
    <r>
      <rPr>
        <sz val="11"/>
        <color indexed="8"/>
        <rFont val="Calibri"/>
        <family val="2"/>
      </rPr>
      <t>¬ 59</t>
    </r>
  </si>
  <si>
    <r>
      <t xml:space="preserve">60 </t>
    </r>
    <r>
      <rPr>
        <sz val="11"/>
        <color indexed="8"/>
        <rFont val="Calibri"/>
        <family val="2"/>
      </rPr>
      <t>¬ 69</t>
    </r>
  </si>
  <si>
    <r>
      <t xml:space="preserve">70 </t>
    </r>
    <r>
      <rPr>
        <sz val="11"/>
        <color indexed="8"/>
        <rFont val="Calibri"/>
        <family val="2"/>
      </rPr>
      <t>¬ 79</t>
    </r>
  </si>
  <si>
    <r>
      <t xml:space="preserve">80 </t>
    </r>
    <r>
      <rPr>
        <sz val="11"/>
        <color indexed="8"/>
        <rFont val="Calibri"/>
        <family val="2"/>
      </rPr>
      <t>¬ 99</t>
    </r>
  </si>
  <si>
    <r>
      <t xml:space="preserve">100 </t>
    </r>
    <r>
      <rPr>
        <sz val="11"/>
        <color indexed="8"/>
        <rFont val="Calibri"/>
        <family val="2"/>
      </rPr>
      <t>¬ 174</t>
    </r>
  </si>
  <si>
    <t xml:space="preserve">Classes Diamétricas </t>
  </si>
  <si>
    <t>Nº de Indivíduos</t>
  </si>
  <si>
    <t>%</t>
  </si>
  <si>
    <t>20 ¬ 29</t>
  </si>
  <si>
    <t>30 ¬ 39</t>
  </si>
  <si>
    <t>40 ¬ 49</t>
  </si>
  <si>
    <t>50 ¬ 59</t>
  </si>
  <si>
    <t>60 ¬ 69</t>
  </si>
  <si>
    <t>70 ¬ 79</t>
  </si>
  <si>
    <t>80 ¬ 99</t>
  </si>
  <si>
    <t>100 ¬ 174</t>
  </si>
  <si>
    <t>Flor/Fruto</t>
  </si>
  <si>
    <r>
      <rPr>
        <i/>
        <sz val="11"/>
        <rFont val="Calibri"/>
        <family val="2"/>
      </rPr>
      <t xml:space="preserve">Clusia </t>
    </r>
    <r>
      <rPr>
        <sz val="11"/>
        <rFont val="Calibri"/>
        <family val="2"/>
      </rPr>
      <t>sp.</t>
    </r>
  </si>
  <si>
    <r>
      <rPr>
        <i/>
        <sz val="11"/>
        <rFont val="Calibri"/>
        <family val="2"/>
      </rPr>
      <t>Rollinia mucosa</t>
    </r>
    <r>
      <rPr>
        <sz val="11"/>
        <rFont val="Calibri"/>
        <family val="2"/>
      </rPr>
      <t xml:space="preserve"> (Jacq.) Baill.</t>
    </r>
  </si>
  <si>
    <r>
      <rPr>
        <i/>
        <sz val="11"/>
        <rFont val="Calibri"/>
        <family val="2"/>
      </rPr>
      <t>Theobroma cacao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</si>
  <si>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 xml:space="preserve">Terminalia catappa </t>
    </r>
    <r>
      <rPr>
        <sz val="11"/>
        <rFont val="Calibri"/>
        <family val="2"/>
      </rPr>
      <t>L.</t>
    </r>
  </si>
  <si>
    <r>
      <rPr>
        <i/>
        <sz val="11"/>
        <rFont val="Calibri"/>
        <family val="2"/>
      </rPr>
      <t>Crescentia cujete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</si>
  <si>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Cecropia</t>
    </r>
    <r>
      <rPr>
        <sz val="11"/>
        <rFont val="Calibri"/>
        <family val="2"/>
      </rPr>
      <t xml:space="preserve"> spp.</t>
    </r>
  </si>
  <si>
    <r>
      <rPr>
        <i/>
        <sz val="11"/>
        <rFont val="Calibri"/>
        <family val="2"/>
      </rPr>
      <t>Guatteria</t>
    </r>
    <r>
      <rPr>
        <sz val="11"/>
        <rFont val="Calibri"/>
        <family val="2"/>
      </rPr>
      <t xml:space="preserve"> sp.</t>
    </r>
  </si>
  <si>
    <r>
      <rPr>
        <i/>
        <sz val="11"/>
        <rFont val="Calibri"/>
        <family val="2"/>
      </rPr>
      <t>Trema micrantha</t>
    </r>
    <r>
      <rPr>
        <sz val="11"/>
        <rFont val="Calibri"/>
        <family val="2"/>
      </rPr>
      <t xml:space="preserve"> (L.) Blume</t>
    </r>
  </si>
  <si>
    <r>
      <rPr>
        <i/>
        <sz val="11"/>
        <rFont val="Calibri"/>
        <family val="2"/>
      </rPr>
      <t>Ficus maxima</t>
    </r>
    <r>
      <rPr>
        <sz val="11"/>
        <rFont val="Calibri"/>
        <family val="2"/>
      </rPr>
      <t xml:space="preserve"> Mill.</t>
    </r>
  </si>
  <si>
    <r>
      <rPr>
        <i/>
        <sz val="11"/>
        <rFont val="Calibri"/>
        <family val="2"/>
      </rPr>
      <t xml:space="preserve">Psidium guajava </t>
    </r>
    <r>
      <rPr>
        <sz val="11"/>
        <rFont val="Calibri"/>
        <family val="2"/>
      </rPr>
      <t>L.</t>
    </r>
  </si>
  <si>
    <r>
      <rPr>
        <i/>
        <sz val="11"/>
        <rFont val="Calibri"/>
        <family val="2"/>
      </rPr>
      <t>Inga</t>
    </r>
    <r>
      <rPr>
        <sz val="11"/>
        <rFont val="Calibri"/>
        <family val="2"/>
      </rPr>
      <t xml:space="preserve"> sp.</t>
    </r>
  </si>
  <si>
    <r>
      <rPr>
        <i/>
        <sz val="11"/>
        <rFont val="Calibri"/>
        <family val="2"/>
      </rPr>
      <t>Genipa caruto</t>
    </r>
    <r>
      <rPr>
        <sz val="11"/>
        <rFont val="Calibri"/>
        <family val="2"/>
      </rPr>
      <t xml:space="preserve"> H.B.K.</t>
    </r>
  </si>
  <si>
    <r>
      <rPr>
        <i/>
        <sz val="11"/>
        <rFont val="Calibri"/>
        <family val="2"/>
      </rPr>
      <t>Solanum</t>
    </r>
    <r>
      <rPr>
        <sz val="11"/>
        <rFont val="Calibri"/>
        <family val="2"/>
      </rPr>
      <t xml:space="preserve"> sp.</t>
    </r>
  </si>
  <si>
    <r>
      <rPr>
        <i/>
        <sz val="11"/>
        <rFont val="Calibri"/>
        <family val="2"/>
      </rPr>
      <t>Leucaena leucocephala</t>
    </r>
    <r>
      <rPr>
        <sz val="11"/>
        <rFont val="Calibri"/>
        <family val="2"/>
      </rPr>
      <t xml:space="preserve"> (Lam.) de Wit</t>
    </r>
  </si>
  <si>
    <r>
      <rPr>
        <i/>
        <sz val="11"/>
        <rFont val="Calibri"/>
        <family val="2"/>
      </rPr>
      <t xml:space="preserve">Citrus </t>
    </r>
    <r>
      <rPr>
        <sz val="11"/>
        <rFont val="Calibri"/>
        <family val="2"/>
      </rPr>
      <t>sp.</t>
    </r>
  </si>
  <si>
    <r>
      <rPr>
        <i/>
        <sz val="11"/>
        <rFont val="Calibri"/>
        <family val="2"/>
      </rPr>
      <t xml:space="preserve">Mangifera </t>
    </r>
    <r>
      <rPr>
        <sz val="11"/>
        <rFont val="Calibri"/>
        <family val="2"/>
      </rPr>
      <t>spp.</t>
    </r>
  </si>
  <si>
    <r>
      <rPr>
        <i/>
        <sz val="11"/>
        <rFont val="Calibri"/>
        <family val="2"/>
      </rPr>
      <t xml:space="preserve">Piper tuberculatum </t>
    </r>
    <r>
      <rPr>
        <sz val="11"/>
        <rFont val="Calibri"/>
        <family val="2"/>
      </rPr>
      <t>Jacq.</t>
    </r>
  </si>
  <si>
    <r>
      <rPr>
        <i/>
        <sz val="11"/>
        <rFont val="Calibri"/>
        <family val="2"/>
      </rPr>
      <t>Talisia esculenta</t>
    </r>
    <r>
      <rPr>
        <sz val="11"/>
        <rFont val="Calibri"/>
        <family val="2"/>
      </rPr>
      <t xml:space="preserve"> (A.St.-Hil) Radlk</t>
    </r>
  </si>
  <si>
    <r>
      <rPr>
        <i/>
        <sz val="11"/>
        <rFont val="Calibri"/>
        <family val="2"/>
      </rPr>
      <t xml:space="preserve">Ceiba pentandra </t>
    </r>
    <r>
      <rPr>
        <sz val="11"/>
        <rFont val="Calibri"/>
        <family val="2"/>
      </rPr>
      <t>Gaerth.</t>
    </r>
  </si>
  <si>
    <r>
      <rPr>
        <i/>
        <sz val="11"/>
        <rFont val="Calibri"/>
        <family val="2"/>
      </rPr>
      <t>Spondias mombin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</si>
  <si>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 xml:space="preserve">Sapium eglandulosum </t>
    </r>
    <r>
      <rPr>
        <sz val="11"/>
        <rFont val="Calibri"/>
        <family val="2"/>
      </rPr>
      <t>Ule</t>
    </r>
  </si>
  <si>
    <r>
      <rPr>
        <i/>
        <sz val="11"/>
        <rFont val="Calibri"/>
        <family val="2"/>
      </rPr>
      <t>Tectona grandis</t>
    </r>
    <r>
      <rPr>
        <sz val="11"/>
        <rFont val="Calibri"/>
        <family val="2"/>
      </rPr>
      <t xml:space="preserve"> L.f.</t>
    </r>
  </si>
  <si>
    <r>
      <rPr>
        <i/>
        <sz val="11"/>
        <rFont val="Calibri"/>
        <family val="2"/>
      </rPr>
      <t>Sloanea grandiflora</t>
    </r>
    <r>
      <rPr>
        <sz val="11"/>
        <rFont val="Calibri"/>
        <family val="2"/>
      </rPr>
      <t xml:space="preserve"> Ducke</t>
    </r>
  </si>
  <si>
    <r>
      <rPr>
        <i/>
        <sz val="11"/>
        <rFont val="Calibri"/>
        <family val="2"/>
      </rPr>
      <t>Schefflera morototoni</t>
    </r>
    <r>
      <rPr>
        <sz val="11"/>
        <rFont val="Calibri"/>
        <family val="2"/>
      </rPr>
      <t xml:space="preserve"> (Aubl.) Maguire et al.</t>
    </r>
  </si>
  <si>
    <r>
      <rPr>
        <i/>
        <sz val="11"/>
        <rFont val="Calibri"/>
        <family val="2"/>
      </rPr>
      <t>Bombax munguba</t>
    </r>
    <r>
      <rPr>
        <sz val="11"/>
        <rFont val="Calibri"/>
        <family val="2"/>
      </rPr>
      <t xml:space="preserve"> Mart.</t>
    </r>
  </si>
  <si>
    <r>
      <rPr>
        <i/>
        <sz val="11"/>
        <rFont val="Calibri"/>
        <family val="2"/>
      </rPr>
      <t>Schizolobium amazonicum</t>
    </r>
    <r>
      <rPr>
        <sz val="11"/>
        <rFont val="Calibri"/>
        <family val="2"/>
      </rPr>
      <t xml:space="preserve"> Huber ex Ducke</t>
    </r>
  </si>
  <si>
    <r>
      <rPr>
        <i/>
        <sz val="11"/>
        <rFont val="Calibri"/>
        <family val="2"/>
      </rPr>
      <t>Tachigali paniculata</t>
    </r>
    <r>
      <rPr>
        <sz val="11"/>
        <rFont val="Calibri"/>
        <family val="2"/>
      </rPr>
      <t xml:space="preserve"> Aubl.</t>
    </r>
  </si>
  <si>
    <r>
      <rPr>
        <i/>
        <sz val="11"/>
        <rFont val="Calibri"/>
        <family val="2"/>
      </rPr>
      <t>Tachigalia myrmecophila</t>
    </r>
    <r>
      <rPr>
        <sz val="11"/>
        <rFont val="Calibri"/>
        <family val="2"/>
      </rPr>
      <t xml:space="preserve"> Ducke</t>
    </r>
  </si>
  <si>
    <r>
      <rPr>
        <i/>
        <sz val="11"/>
        <rFont val="Calibri"/>
        <family val="2"/>
      </rPr>
      <t>Buchenavia</t>
    </r>
    <r>
      <rPr>
        <sz val="11"/>
        <rFont val="Calibri"/>
        <family val="2"/>
      </rPr>
      <t xml:space="preserve"> spp.</t>
    </r>
  </si>
  <si>
    <r>
      <rPr>
        <i/>
        <sz val="11"/>
        <rFont val="Calibri"/>
        <family val="2"/>
      </rPr>
      <t>Hevea guianensis</t>
    </r>
    <r>
      <rPr>
        <sz val="11"/>
        <rFont val="Calibri"/>
        <family val="2"/>
      </rPr>
      <t xml:space="preserve"> Aubl.</t>
    </r>
  </si>
  <si>
    <r>
      <rPr>
        <i/>
        <sz val="11"/>
        <rFont val="Calibri"/>
        <family val="2"/>
      </rPr>
      <t>Platymiscium filipes</t>
    </r>
    <r>
      <rPr>
        <sz val="11"/>
        <rFont val="Calibri"/>
        <family val="2"/>
      </rPr>
      <t xml:space="preserve"> Benth.</t>
    </r>
  </si>
  <si>
    <r>
      <rPr>
        <i/>
        <sz val="11"/>
        <rFont val="Calibri"/>
        <family val="2"/>
      </rPr>
      <t>Senna obtusifolia</t>
    </r>
    <r>
      <rPr>
        <sz val="11"/>
        <rFont val="Calibri"/>
        <family val="2"/>
      </rPr>
      <t xml:space="preserve"> (L.) Irwing &amp; Barneby</t>
    </r>
  </si>
  <si>
    <r>
      <rPr>
        <i/>
        <sz val="11"/>
        <rFont val="Calibri"/>
        <family val="2"/>
      </rPr>
      <t>Vismia guineensis</t>
    </r>
    <r>
      <rPr>
        <sz val="11"/>
        <rFont val="Calibri"/>
        <family val="2"/>
      </rPr>
      <t xml:space="preserve"> (Aubl.) Choisy</t>
    </r>
  </si>
  <si>
    <r>
      <rPr>
        <i/>
        <sz val="11"/>
        <rFont val="Calibri"/>
        <family val="2"/>
      </rPr>
      <t>Ocotea</t>
    </r>
    <r>
      <rPr>
        <sz val="11"/>
        <rFont val="Calibri"/>
        <family val="2"/>
      </rPr>
      <t xml:space="preserve"> sp.</t>
    </r>
  </si>
  <si>
    <r>
      <rPr>
        <i/>
        <sz val="11"/>
        <rFont val="Calibri"/>
        <family val="2"/>
      </rPr>
      <t>Strychnos subcordata</t>
    </r>
    <r>
      <rPr>
        <sz val="11"/>
        <rFont val="Calibri"/>
        <family val="2"/>
      </rPr>
      <t xml:space="preserve"> Spruce ex Benth</t>
    </r>
  </si>
  <si>
    <r>
      <rPr>
        <i/>
        <sz val="11"/>
        <rFont val="Calibri"/>
        <family val="2"/>
      </rPr>
      <t>Swietenia macrophylla</t>
    </r>
    <r>
      <rPr>
        <sz val="11"/>
        <rFont val="Calibri"/>
        <family val="2"/>
      </rPr>
      <t xml:space="preserve"> King</t>
    </r>
  </si>
  <si>
    <r>
      <rPr>
        <i/>
        <sz val="11"/>
        <rFont val="Calibri"/>
        <family val="2"/>
      </rPr>
      <t xml:space="preserve">Siparuna foetida </t>
    </r>
    <r>
      <rPr>
        <sz val="11"/>
        <rFont val="Calibri"/>
        <family val="2"/>
      </rPr>
      <t>Barb.Rodr.</t>
    </r>
  </si>
  <si>
    <r>
      <rPr>
        <i/>
        <sz val="11"/>
        <rFont val="Calibri"/>
        <family val="2"/>
      </rPr>
      <t xml:space="preserve">Maclura tinctoria </t>
    </r>
    <r>
      <rPr>
        <sz val="11"/>
        <rFont val="Calibri"/>
        <family val="2"/>
      </rPr>
      <t>(L.) D.Don ex Steud.</t>
    </r>
  </si>
  <si>
    <r>
      <rPr>
        <i/>
        <sz val="11"/>
        <rFont val="Calibri"/>
        <family val="2"/>
      </rPr>
      <t xml:space="preserve">Maquira coriacea </t>
    </r>
    <r>
      <rPr>
        <sz val="11"/>
        <rFont val="Calibri"/>
        <family val="2"/>
      </rPr>
      <t>(Karst.) C.C.Berg</t>
    </r>
  </si>
  <si>
    <r>
      <rPr>
        <i/>
        <sz val="11"/>
        <rFont val="Calibri"/>
        <family val="2"/>
      </rPr>
      <t>Perebea mollis</t>
    </r>
    <r>
      <rPr>
        <sz val="11"/>
        <rFont val="Calibri"/>
        <family val="2"/>
      </rPr>
      <t xml:space="preserve"> (Poepp. &amp; Endl.) Huber</t>
    </r>
  </si>
  <si>
    <r>
      <rPr>
        <i/>
        <sz val="11"/>
        <rFont val="Calibri"/>
        <family val="2"/>
      </rPr>
      <t>Iryanthera</t>
    </r>
    <r>
      <rPr>
        <sz val="11"/>
        <rFont val="Calibri"/>
        <family val="2"/>
      </rPr>
      <t xml:space="preserve"> sp.</t>
    </r>
  </si>
  <si>
    <r>
      <rPr>
        <i/>
        <sz val="11"/>
        <rFont val="Calibri"/>
        <family val="2"/>
      </rPr>
      <t>Eugenia jambolana</t>
    </r>
    <r>
      <rPr>
        <sz val="11"/>
        <rFont val="Calibri"/>
        <family val="2"/>
      </rPr>
      <t xml:space="preserve"> Lam.</t>
    </r>
  </si>
  <si>
    <r>
      <rPr>
        <i/>
        <sz val="11"/>
        <rFont val="Calibri"/>
        <family val="2"/>
      </rPr>
      <t xml:space="preserve">Psidium araca </t>
    </r>
    <r>
      <rPr>
        <sz val="11"/>
        <rFont val="Calibri"/>
        <family val="2"/>
      </rPr>
      <t>Raddi</t>
    </r>
  </si>
  <si>
    <r>
      <rPr>
        <i/>
        <sz val="11"/>
        <rFont val="Calibri"/>
        <family val="2"/>
      </rPr>
      <t>Calycophyllum spruceanum</t>
    </r>
    <r>
      <rPr>
        <sz val="11"/>
        <rFont val="Calibri"/>
        <family val="2"/>
      </rPr>
      <t xml:space="preserve"> Benth.</t>
    </r>
  </si>
  <si>
    <r>
      <rPr>
        <i/>
        <sz val="11"/>
        <rFont val="Calibri"/>
        <family val="2"/>
      </rPr>
      <t>Morinda citrifolia</t>
    </r>
    <r>
      <rPr>
        <sz val="11"/>
        <rFont val="Calibri"/>
        <family val="2"/>
      </rPr>
      <t xml:space="preserve"> L.</t>
    </r>
  </si>
  <si>
    <r>
      <rPr>
        <i/>
        <sz val="11"/>
        <rFont val="Calibri"/>
        <family val="2"/>
      </rPr>
      <t>Zanthoxylum rhoifolium</t>
    </r>
    <r>
      <rPr>
        <sz val="11"/>
        <rFont val="Calibri"/>
        <family val="2"/>
      </rPr>
      <t xml:space="preserve"> Lam.</t>
    </r>
  </si>
  <si>
    <r>
      <rPr>
        <i/>
        <sz val="11"/>
        <rFont val="Calibri"/>
        <family val="2"/>
      </rPr>
      <t xml:space="preserve">Pouteria </t>
    </r>
    <r>
      <rPr>
        <sz val="11"/>
        <rFont val="Calibri"/>
        <family val="2"/>
      </rPr>
      <t>sp.</t>
    </r>
  </si>
  <si>
    <r>
      <rPr>
        <i/>
        <sz val="11"/>
        <rFont val="Calibri"/>
        <family val="2"/>
      </rPr>
      <t>Sterculia pruriens</t>
    </r>
    <r>
      <rPr>
        <sz val="11"/>
        <rFont val="Calibri"/>
        <family val="2"/>
      </rPr>
      <t xml:space="preserve"> (Aubl.) K.Schum.</t>
    </r>
  </si>
  <si>
    <r>
      <t xml:space="preserve">20 </t>
    </r>
    <r>
      <rPr>
        <sz val="11"/>
        <color indexed="8"/>
        <rFont val="Calibri"/>
        <family val="2"/>
      </rPr>
      <t>¬ 29</t>
    </r>
  </si>
  <si>
    <r>
      <t xml:space="preserve">30 </t>
    </r>
    <r>
      <rPr>
        <sz val="11"/>
        <color indexed="8"/>
        <rFont val="Calibri"/>
        <family val="2"/>
      </rPr>
      <t>¬ 39</t>
    </r>
  </si>
  <si>
    <r>
      <t xml:space="preserve">40 </t>
    </r>
    <r>
      <rPr>
        <sz val="11"/>
        <color indexed="8"/>
        <rFont val="Calibri"/>
        <family val="2"/>
      </rPr>
      <t>¬ 49</t>
    </r>
  </si>
  <si>
    <r>
      <t xml:space="preserve">50 </t>
    </r>
    <r>
      <rPr>
        <sz val="11"/>
        <color indexed="8"/>
        <rFont val="Calibri"/>
        <family val="2"/>
      </rPr>
      <t>¬ 59</t>
    </r>
  </si>
  <si>
    <r>
      <t xml:space="preserve">60 </t>
    </r>
    <r>
      <rPr>
        <sz val="11"/>
        <color indexed="8"/>
        <rFont val="Calibri"/>
        <family val="2"/>
      </rPr>
      <t>¬ 69</t>
    </r>
  </si>
  <si>
    <r>
      <t xml:space="preserve">70 </t>
    </r>
    <r>
      <rPr>
        <sz val="11"/>
        <color indexed="8"/>
        <rFont val="Calibri"/>
        <family val="2"/>
      </rPr>
      <t>¬ 79</t>
    </r>
  </si>
  <si>
    <r>
      <t xml:space="preserve">80 </t>
    </r>
    <r>
      <rPr>
        <sz val="11"/>
        <color indexed="8"/>
        <rFont val="Calibri"/>
        <family val="2"/>
      </rPr>
      <t>¬ 99</t>
    </r>
  </si>
  <si>
    <r>
      <t xml:space="preserve">100 </t>
    </r>
    <r>
      <rPr>
        <sz val="11"/>
        <color indexed="8"/>
        <rFont val="Calibri"/>
        <family val="2"/>
      </rPr>
      <t>¬ 174</t>
    </r>
  </si>
  <si>
    <t>Indicadores Ecológicos</t>
  </si>
  <si>
    <t>Índice de  Shannon (H')</t>
  </si>
  <si>
    <t>Equitabilidade de Pielou (J')</t>
  </si>
  <si>
    <t>-03 08' 51,92160''</t>
  </si>
  <si>
    <t>-58 25' 56,92800''</t>
  </si>
  <si>
    <t>-03 08' 51,62640''</t>
  </si>
  <si>
    <t>-58 25' 57,05400''</t>
  </si>
  <si>
    <t>-03 08' 51,45720''</t>
  </si>
  <si>
    <t>-58 25' 57,01800''</t>
  </si>
  <si>
    <t>-03 08' 51,69480''</t>
  </si>
  <si>
    <t>-58 25' 56,85240''</t>
  </si>
  <si>
    <t>-03 08' 51,52560''</t>
  </si>
  <si>
    <t>-58 25' 56,74800''</t>
  </si>
  <si>
    <t>-03 08' 52,14120''</t>
  </si>
  <si>
    <t>-58 25' 56,64360''</t>
  </si>
  <si>
    <t>-03 08' 52,61640''</t>
  </si>
  <si>
    <t>-58 25' 56,78760''</t>
  </si>
  <si>
    <t>-03 08' 52,63080''</t>
  </si>
  <si>
    <t>-58 25' 56,68680''</t>
  </si>
  <si>
    <t>-03 08' 52,67760''</t>
  </si>
  <si>
    <t>-58 25' 56,67960''</t>
  </si>
  <si>
    <t>-03 08' 52,62720''</t>
  </si>
  <si>
    <t>-58 25' 56,61120''</t>
  </si>
  <si>
    <t>-03 08' 52,01880''</t>
  </si>
  <si>
    <t>-58 25' 56,10360''</t>
  </si>
  <si>
    <t>-03 08' 51,78120''</t>
  </si>
  <si>
    <t>-58 25' 56,17560''</t>
  </si>
  <si>
    <t>-03 08' 51,82440''</t>
  </si>
  <si>
    <t>-58 25' 56,09640''</t>
  </si>
  <si>
    <t>-03 08' 52,08360''</t>
  </si>
  <si>
    <t>-58 25' 56,09280''</t>
  </si>
  <si>
    <t>-03 08' 52,17360''</t>
  </si>
  <si>
    <t>-58 25' 55,93440''</t>
  </si>
  <si>
    <t>-03 08' 52,26360''</t>
  </si>
  <si>
    <t>-58 25' 56,12160''</t>
  </si>
  <si>
    <t>-03 08' 52,35360''</t>
  </si>
  <si>
    <t>-58 25' 55,87320''</t>
  </si>
  <si>
    <t>-03 08' 52,59120''</t>
  </si>
  <si>
    <t>-58 25' 55,32960''</t>
  </si>
  <si>
    <t>-03 08' 52,74960''</t>
  </si>
  <si>
    <t>-58 25' 55,39440''</t>
  </si>
  <si>
    <t>-03 08' 51,59760''</t>
  </si>
  <si>
    <t>-58 25' 55,79760''</t>
  </si>
  <si>
    <t>-03 08' 51,55440''</t>
  </si>
  <si>
    <t>-58 25' 55,99560''</t>
  </si>
  <si>
    <t>-03 08' 51,51120''</t>
  </si>
  <si>
    <t>-58 25' 56,52840''</t>
  </si>
  <si>
    <t>-03 08' 51,24120''</t>
  </si>
  <si>
    <t>-58 25' 56,78400''</t>
  </si>
  <si>
    <t>-03 08' 51,08280''</t>
  </si>
  <si>
    <t>-03 08' 50,95320''</t>
  </si>
  <si>
    <t>-58 25' 56,45640''</t>
  </si>
  <si>
    <t>-03 08' 50,60400''</t>
  </si>
  <si>
    <t>-58 25' 56,20440''</t>
  </si>
  <si>
    <t>-03 08' 50,16120''</t>
  </si>
  <si>
    <t>-58 25' 55,65000''</t>
  </si>
  <si>
    <t>-03 08' 50,49240''</t>
  </si>
  <si>
    <t>-58 25' 55,42680''</t>
  </si>
  <si>
    <t>-03 08' 50,27230''</t>
  </si>
  <si>
    <t>-58 25' 55,02480''</t>
  </si>
  <si>
    <t>-03 08' 50,40550''</t>
  </si>
  <si>
    <t>-58 25' 55,07160''</t>
  </si>
  <si>
    <t>-03 08' 50,24710''</t>
  </si>
  <si>
    <t>-58 25' 55,09680''</t>
  </si>
  <si>
    <t>-03 08' 50,08560''</t>
  </si>
  <si>
    <t>-58 25' 55,14600''</t>
  </si>
  <si>
    <t>-03 08' 49,68240''</t>
  </si>
  <si>
    <t>-58 25' 55,64280''</t>
  </si>
  <si>
    <t>-03 08' 49,59960''</t>
  </si>
  <si>
    <t>-58 25' 55,62480''</t>
  </si>
  <si>
    <t>-03 08' 49,40160''</t>
  </si>
  <si>
    <t>-58 25' 55,85520''</t>
  </si>
  <si>
    <t>-03 08' 50,01000''</t>
  </si>
  <si>
    <t>-58 25' 55,81200''</t>
  </si>
  <si>
    <t>-03 08' 49,99920''</t>
  </si>
  <si>
    <t>-58 25' 55,89840''</t>
  </si>
  <si>
    <t>-03 08' 49,86240''</t>
  </si>
  <si>
    <t>-58 25' 56,16120''</t>
  </si>
  <si>
    <t>-03 08' 49,67160''</t>
  </si>
  <si>
    <t>-58 25' 56,43120''</t>
  </si>
  <si>
    <t>-03 08' 49,74720''</t>
  </si>
  <si>
    <t>-58 25' 56,69760''</t>
  </si>
  <si>
    <t>-03 08' 49,83000''</t>
  </si>
  <si>
    <t>-58 25' 56,76240''</t>
  </si>
  <si>
    <t>-03 08' 50,17920''</t>
  </si>
  <si>
    <t>-58 25' 56,82360''</t>
  </si>
  <si>
    <t>-03 08' 50,52840''</t>
  </si>
  <si>
    <t>-58 25' 57,04680''</t>
  </si>
  <si>
    <t>-03 08' 50,71920''</t>
  </si>
  <si>
    <t>-58 25' 57,33480''</t>
  </si>
  <si>
    <t>-03 08' 50,78040''</t>
  </si>
  <si>
    <t>-58 25' 57,28800''</t>
  </si>
  <si>
    <t>-03 08' 50,72280''</t>
  </si>
  <si>
    <t>-58 25' 57,41040''</t>
  </si>
  <si>
    <t>-03 08' 50,22960''</t>
  </si>
  <si>
    <t>-58 25' 57,73080''</t>
  </si>
  <si>
    <t>-03 08' 49,93080''</t>
  </si>
  <si>
    <t>-58 25' 57,78120''</t>
  </si>
  <si>
    <t>-03 08' 49,95240''</t>
  </si>
  <si>
    <t>-03 08' 49,99200''</t>
  </si>
  <si>
    <t>-58 25' 57,77400''</t>
  </si>
  <si>
    <t>-03 08' 49,82280''</t>
  </si>
  <si>
    <t>-58 25' 57,79920''</t>
  </si>
  <si>
    <t>-03 08' 49,59240''</t>
  </si>
  <si>
    <t>-03 08' 49,44120''</t>
  </si>
  <si>
    <t>-58 25' 57,62640''</t>
  </si>
  <si>
    <t>-03 08' 49,66800''</t>
  </si>
  <si>
    <t>-58 25' 57,56520''</t>
  </si>
  <si>
    <t>-03 08' 49,63920''</t>
  </si>
  <si>
    <t>-58 25' 57,59400''</t>
  </si>
  <si>
    <t>-03 08' 49,76160''</t>
  </si>
  <si>
    <t>-58 25' 57,51480''</t>
  </si>
  <si>
    <t>-03 08' 49,51680''</t>
  </si>
  <si>
    <t>-58 25' 57,44280''</t>
  </si>
  <si>
    <t>-03 08' 49,66080''</t>
  </si>
  <si>
    <t>-58 25' 57,20160''</t>
  </si>
  <si>
    <t>-03 08' 49,46640''</t>
  </si>
  <si>
    <t>-58 25' 57,46440''</t>
  </si>
  <si>
    <t>-03 08' 49,27200''</t>
  </si>
  <si>
    <t>-58 25' 57,52560''</t>
  </si>
  <si>
    <t>-03 08' 49,16400''</t>
  </si>
  <si>
    <t>-58 25' 57,32400''</t>
  </si>
  <si>
    <t>-03 08' 49,35120''</t>
  </si>
  <si>
    <t>-58 25' 57,04320''</t>
  </si>
  <si>
    <t>-03 08' 56,13000''</t>
  </si>
  <si>
    <t>-58 26' 00,86280''</t>
  </si>
  <si>
    <t>-03 08' 49,09560''</t>
  </si>
  <si>
    <t>-58 25' 57,55440''</t>
  </si>
  <si>
    <t>-03 08' 48,43680''</t>
  </si>
  <si>
    <t>-58 25' 57,29160''</t>
  </si>
  <si>
    <t>-03 08' 48,56640''</t>
  </si>
  <si>
    <t>-58 25' 57,11880''</t>
  </si>
  <si>
    <t>-03 08' 48,18397''</t>
  </si>
  <si>
    <t>-58 25' 57,19440''</t>
  </si>
  <si>
    <t>-03 08' 48,36757''</t>
  </si>
  <si>
    <t>-58 25' 56,93880''</t>
  </si>
  <si>
    <t>-03 08' 48,58800''</t>
  </si>
  <si>
    <t>-58 25' 56,71200''</t>
  </si>
  <si>
    <t>-03 08' 48,95880''</t>
  </si>
  <si>
    <t>-58 25' 56,57520''</t>
  </si>
  <si>
    <t>-03 08' 48,88320''</t>
  </si>
  <si>
    <t>-58 25' 56,29440''</t>
  </si>
  <si>
    <t>-03 08' 49,14960''</t>
  </si>
  <si>
    <t>-58 25' 56,43840''</t>
  </si>
  <si>
    <t>-03 08' 49,32240''</t>
  </si>
  <si>
    <t>-58 25' 56,50320''</t>
  </si>
  <si>
    <t>-03 08' 49,17840''</t>
  </si>
  <si>
    <t>-58 25' 56,26560''</t>
  </si>
  <si>
    <t>-03 08' 49,22160''</t>
  </si>
  <si>
    <t>-58 25' 56,16840''</t>
  </si>
  <si>
    <t>-03 08' 49,10280''</t>
  </si>
  <si>
    <t>-58 25' 56,18280''</t>
  </si>
  <si>
    <t>-03 08' 48,75720''</t>
  </si>
  <si>
    <t>-03 08' 48,70680''</t>
  </si>
  <si>
    <t>-03 08' 51,03240''</t>
  </si>
  <si>
    <t>-58 25' 59,17080''</t>
  </si>
  <si>
    <t>-58 25' 58,88280''</t>
  </si>
  <si>
    <t>-03 08' 50,69400''</t>
  </si>
  <si>
    <t>-58 25' 59,43000''</t>
  </si>
  <si>
    <t>-03 08' 51,38520''</t>
  </si>
  <si>
    <t>-58 25' 58,99800''</t>
  </si>
  <si>
    <t>-03 08' 50,75160''</t>
  </si>
  <si>
    <t>-58 25' 59,36880''</t>
  </si>
  <si>
    <t>-03 08' 51,31680''</t>
  </si>
  <si>
    <t>-58 25' 58,36800''</t>
  </si>
  <si>
    <t>-03 08' 50,97480''</t>
  </si>
  <si>
    <t>-58 25' 58,64880''</t>
  </si>
  <si>
    <t>-03 08' 56,08680''</t>
  </si>
  <si>
    <t>-58 26' 01,09680''</t>
  </si>
  <si>
    <t>-03 08' 56,23800''</t>
  </si>
  <si>
    <t>-58 26' 01,26600''</t>
  </si>
  <si>
    <t>-03 08' 55,71240''</t>
  </si>
  <si>
    <t>-58 26' 00,86640''</t>
  </si>
  <si>
    <t>-03 08' 55,94640''</t>
  </si>
  <si>
    <t>-58 26' 00,61800''</t>
  </si>
  <si>
    <t>-03 08' 56,02560''</t>
  </si>
  <si>
    <t>-58 26' 00,58200''</t>
  </si>
  <si>
    <t>-03 08' 55,85640''</t>
  </si>
  <si>
    <t>-58 26' 00,52800''</t>
  </si>
  <si>
    <t>-03 08' 55,74480''</t>
  </si>
  <si>
    <t>-58 26' 00,65400''</t>
  </si>
  <si>
    <t>-03 08' 55,78080''</t>
  </si>
  <si>
    <t>-58 26' 00,61080''</t>
  </si>
  <si>
    <t>-03 08' 56,11560''</t>
  </si>
  <si>
    <t>-58 25' 59,64960''</t>
  </si>
  <si>
    <t>-03 08' 56,23440''</t>
  </si>
  <si>
    <t>-58 25' 59,56320''</t>
  </si>
  <si>
    <t>-03 08' 51,41400''</t>
  </si>
  <si>
    <t>-58 25' 58,38600''</t>
  </si>
  <si>
    <t>-03 08' 56,33520''</t>
  </si>
  <si>
    <t>-58 25' 59,39400''</t>
  </si>
  <si>
    <t>-03 08' 51,00720''</t>
  </si>
  <si>
    <t>-58 25' 58,76040''</t>
  </si>
  <si>
    <t>-03 08' 56,40720''</t>
  </si>
  <si>
    <t>-58 25' 59,32200''</t>
  </si>
  <si>
    <t>-03 08' 56,51160''</t>
  </si>
  <si>
    <t>-58 25' 59,10960''</t>
  </si>
  <si>
    <t>-03 08' 56,77080''</t>
  </si>
  <si>
    <t>-58 25' 59,09880''</t>
  </si>
  <si>
    <t>-03 08' 56,77800''</t>
  </si>
  <si>
    <t>-58 25' 59,08080''</t>
  </si>
  <si>
    <t>-03 08' 56,70960''</t>
  </si>
  <si>
    <t>-58 25' 58,69560''</t>
  </si>
  <si>
    <t>-03 08' 56,79600''</t>
  </si>
  <si>
    <t>-58 25' 58,75680''</t>
  </si>
  <si>
    <t>-03 08' 56,85000''</t>
  </si>
  <si>
    <t>-58 25' 58,83600''</t>
  </si>
  <si>
    <t>-03 08' 56,77440''</t>
  </si>
  <si>
    <t>-58 25' 58,42200''</t>
  </si>
  <si>
    <t>-03 08' 56,89320''</t>
  </si>
  <si>
    <t>-58 25' 58,36080''</t>
  </si>
  <si>
    <t>-03 08' 57,39360''</t>
  </si>
  <si>
    <t>-58 25' 57,89640''</t>
  </si>
  <si>
    <t>-03 08' 57,31440''</t>
  </si>
  <si>
    <t>-58 25' 57,69120''</t>
  </si>
  <si>
    <t>-03 08' 57,04080''</t>
  </si>
  <si>
    <t>-58 25' 57,59040''</t>
  </si>
  <si>
    <t>-03 08' 57,01920''</t>
  </si>
  <si>
    <t>-58 25' 57,48240''</t>
  </si>
  <si>
    <t>-03 08' 57,02280''</t>
  </si>
  <si>
    <t>-58 25' 57,39600''</t>
  </si>
  <si>
    <t>-03 08' 56,28120''</t>
  </si>
  <si>
    <t>-03 08' 55,92840''</t>
  </si>
  <si>
    <t>-58 25' 57,02880''</t>
  </si>
  <si>
    <t>-03 08' 56,33160''</t>
  </si>
  <si>
    <t>-58 25' 58,50480''</t>
  </si>
  <si>
    <t>-03 08' 56,42160''</t>
  </si>
  <si>
    <t>-58 25' 58,59480''</t>
  </si>
  <si>
    <t>-03 08' 55,66560''</t>
  </si>
  <si>
    <t>-58 25' 58,78200''</t>
  </si>
  <si>
    <t>-03 08' 55,57560''</t>
  </si>
  <si>
    <t>-58 25' 59,15280''</t>
  </si>
  <si>
    <t>-03 08' 55,34520''</t>
  </si>
  <si>
    <t>-58 25' 59,09160''</t>
  </si>
  <si>
    <t>-03 08' 55,01400''</t>
  </si>
  <si>
    <t>-58 25' 59,07360''</t>
  </si>
  <si>
    <t>-03 08' 54,94200''</t>
  </si>
  <si>
    <t>-58 25' 59,72520''</t>
  </si>
  <si>
    <t>-03 08' 55,80600''</t>
  </si>
  <si>
    <t>-58 25' 59,54520''</t>
  </si>
  <si>
    <t>-58 25' 59,27520''</t>
  </si>
  <si>
    <t>-03 08' 55,67280''</t>
  </si>
  <si>
    <t>-58 26' 00,12120''</t>
  </si>
  <si>
    <t>-03 08' 55,47840''</t>
  </si>
  <si>
    <t>-58 26' 00,60720''</t>
  </si>
  <si>
    <t>-03 08' 55,06080''</t>
  </si>
  <si>
    <t>-58 26' 00,32640''</t>
  </si>
  <si>
    <t>-03 08' 54,98160''</t>
  </si>
  <si>
    <t>-58 26' 00,30480''</t>
  </si>
  <si>
    <t>-03 08' 54,83040''</t>
  </si>
  <si>
    <t>-58 26' 00,49560''</t>
  </si>
  <si>
    <t>-03 08' 54,82680''</t>
  </si>
  <si>
    <t>-58 26' 00,53160''</t>
  </si>
  <si>
    <t>-03 08' 54,76560''</t>
  </si>
  <si>
    <t>-58 26' 00,73680''</t>
  </si>
  <si>
    <t>-03 08' 54,80160''</t>
  </si>
  <si>
    <t>-58 26' 00,56760''</t>
  </si>
  <si>
    <t>-03 08' 54,70440''</t>
  </si>
  <si>
    <t>-58 26' 00,46320''</t>
  </si>
  <si>
    <t>-03 08' 54,90960''</t>
  </si>
  <si>
    <t>-58 26' 00,13560''</t>
  </si>
  <si>
    <t>-03 08' 54,67920''</t>
  </si>
  <si>
    <t>-58 26' 00,27600''</t>
  </si>
  <si>
    <t>-03 08' 54,56760''</t>
  </si>
  <si>
    <t>-58 26' 00,18960''</t>
  </si>
  <si>
    <t>-03 08' 54,54960''</t>
  </si>
  <si>
    <t>-58 26' 00,33720''</t>
  </si>
  <si>
    <t>-03 08' 54,48840''</t>
  </si>
  <si>
    <t>-58 26' 00,32280''</t>
  </si>
  <si>
    <t>-03 08' 54,58200''</t>
  </si>
  <si>
    <t>-58 26' 00,28680''</t>
  </si>
  <si>
    <t>-03 08' 54,47760''</t>
  </si>
  <si>
    <t>-58 25' 59,94480''</t>
  </si>
  <si>
    <t>-03 08' 54,71160''</t>
  </si>
  <si>
    <t>-58 25' 59,85480''</t>
  </si>
  <si>
    <t>-03 08' 53,05560''</t>
  </si>
  <si>
    <t>-58 25' 59,68920''</t>
  </si>
  <si>
    <t>-03 08' 53,00160''</t>
  </si>
  <si>
    <t>-58 25' 59,55960''</t>
  </si>
  <si>
    <t>-03 08' 51,43560''</t>
  </si>
  <si>
    <t>-58 26' 00,80160''</t>
  </si>
  <si>
    <t>-03 08' 51,65160''</t>
  </si>
  <si>
    <t>-03 08' 51,69120''</t>
  </si>
  <si>
    <t>-58 26' 01,57200''</t>
  </si>
  <si>
    <t>-03 08' 51,91080''</t>
  </si>
  <si>
    <t>-58 26' 01,46760''</t>
  </si>
  <si>
    <t>-03 08' 51,80640''</t>
  </si>
  <si>
    <t>-58 26' 01,40280''</t>
  </si>
  <si>
    <t>-03 08' 52,58040''</t>
  </si>
  <si>
    <t>-58 26' 01,35600''</t>
  </si>
  <si>
    <t>-03 08' 52,47960''</t>
  </si>
  <si>
    <t>-58 26' 01,60440''</t>
  </si>
  <si>
    <t>-03 08' 52,55520''</t>
  </si>
  <si>
    <t>-58 26' 02,08320''</t>
  </si>
  <si>
    <t>-03 08' 52,98720''</t>
  </si>
  <si>
    <t>-58 26' 02,09040''</t>
  </si>
  <si>
    <t>-03 08' 53,02680''</t>
  </si>
  <si>
    <t>-58 26' 02,15520''</t>
  </si>
  <si>
    <t>-03 08' 53,17800''</t>
  </si>
  <si>
    <t>-58 26' 01,57560''</t>
  </si>
  <si>
    <t>-03 08' 53,84760''</t>
  </si>
  <si>
    <t>-58 26' 01,60080''</t>
  </si>
  <si>
    <t>-03 08' 51,60120''</t>
  </si>
  <si>
    <t>-58 25' 58,18800''</t>
  </si>
  <si>
    <t>-03 08' 53,90520''</t>
  </si>
  <si>
    <t>-58 26' 01,51080''</t>
  </si>
  <si>
    <t>-03 08' 52,05480''</t>
  </si>
  <si>
    <t>-58 25' 58,23480''</t>
  </si>
  <si>
    <t>-03 08' 52,20240''</t>
  </si>
  <si>
    <t>-58 25' 58,14480''</t>
  </si>
  <si>
    <t>-03 08' 52,25640''</t>
  </si>
  <si>
    <t>-58 25' 58,32120''</t>
  </si>
  <si>
    <t>-58 25' 58,34640''</t>
  </si>
  <si>
    <t>-58 25' 58,02600''</t>
  </si>
  <si>
    <t>-03 08' 52,19520''</t>
  </si>
  <si>
    <t>-58 25' 57,83160''</t>
  </si>
  <si>
    <t>-03 08' 52,52280''</t>
  </si>
  <si>
    <t>-58 25' 57,66240''</t>
  </si>
  <si>
    <t>-03 08' 53,94840''</t>
  </si>
  <si>
    <t>-58 26' 01,23720''</t>
  </si>
  <si>
    <t>-03 08' 54,33360''</t>
  </si>
  <si>
    <t>-58 26' 01,74840''</t>
  </si>
  <si>
    <t>-03 08' 53,97720''</t>
  </si>
  <si>
    <t>-58 26' 01,94640''</t>
  </si>
  <si>
    <t>-03 08' 53,87640''</t>
  </si>
  <si>
    <t>-58 26' 02,20560''</t>
  </si>
  <si>
    <t>-03 08' 53,94480''</t>
  </si>
  <si>
    <t>-58 26' 02,26680''</t>
  </si>
  <si>
    <t>-03 08' 53,55960''</t>
  </si>
  <si>
    <t>-58 26' 02,15880''</t>
  </si>
  <si>
    <t>-03 08' 54,32640''</t>
  </si>
  <si>
    <t>-58 26' 02,13360''</t>
  </si>
  <si>
    <t>-03 08' 54,24000''</t>
  </si>
  <si>
    <t>-58 26' 02,11560''</t>
  </si>
  <si>
    <t>-03 08' 54,24360''</t>
  </si>
  <si>
    <t>-58 26' 03,03720''</t>
  </si>
  <si>
    <t>-03 08' 54,29400''</t>
  </si>
  <si>
    <t>-58 26' 03,14520''</t>
  </si>
  <si>
    <t>-03 08' 54,37680''</t>
  </si>
  <si>
    <t>-58 26' 02,86440''</t>
  </si>
  <si>
    <t>-03 08' 54,74400''</t>
  </si>
  <si>
    <t>-58 26' 02,79240''</t>
  </si>
  <si>
    <t>-03 08' 54,67560''</t>
  </si>
  <si>
    <t>-58 26' 02,89320''</t>
  </si>
  <si>
    <t>-03 08' 54,65760''</t>
  </si>
  <si>
    <t>-58 26' 02,95080''</t>
  </si>
  <si>
    <t>-58 26' 02,87520''</t>
  </si>
  <si>
    <t>-03 08' 54,94560''</t>
  </si>
  <si>
    <t>-58 26' 02,70600''</t>
  </si>
  <si>
    <t>-03 08' 54,69360''</t>
  </si>
  <si>
    <t>-58 26' 02,66280''</t>
  </si>
  <si>
    <t>-58 26' 02,62680''</t>
  </si>
  <si>
    <t>-03 08' 54,65400''</t>
  </si>
  <si>
    <t>-58 26' 02,47560''</t>
  </si>
  <si>
    <t>-03 08' 52,60560''</t>
  </si>
  <si>
    <t>-58 25' 57,71640''</t>
  </si>
  <si>
    <t>-03 08' 52,59840''</t>
  </si>
  <si>
    <t>-03 08' 52,46880''</t>
  </si>
  <si>
    <t>-58 25' 57,69480''</t>
  </si>
  <si>
    <t>-58 25' 57,55080''</t>
  </si>
  <si>
    <t>-58 25' 57,57240''</t>
  </si>
  <si>
    <t>-03 08' 52,60200''</t>
  </si>
  <si>
    <t>-58 25' 57,58680''</t>
  </si>
  <si>
    <t>-03 08' 52,49400''</t>
  </si>
  <si>
    <t>-58 25' 57,37440''</t>
  </si>
  <si>
    <t>-03 08' 52,94040''</t>
  </si>
  <si>
    <t>-58 25' 57,74520''</t>
  </si>
  <si>
    <t>-03 08' 53,01960''</t>
  </si>
  <si>
    <t>-03 08' 52,92960''</t>
  </si>
  <si>
    <t>-03 08' 52,66320''</t>
  </si>
  <si>
    <t>-58 25' 57,49320''</t>
  </si>
  <si>
    <t>-03 08' 52,30680''</t>
  </si>
  <si>
    <t>-58 25' 57,34920''</t>
  </si>
  <si>
    <t>-58 25' 57,23040''</t>
  </si>
  <si>
    <t>-03 08' 52,01160''</t>
  </si>
  <si>
    <t>-58 25' 57,41760''</t>
  </si>
  <si>
    <t>-03 08' 51,86040''</t>
  </si>
  <si>
    <t>-58 25' 57,24480''</t>
  </si>
  <si>
    <t>-03 08' 51,91440''</t>
  </si>
  <si>
    <t>-58 25' 56,92080''</t>
  </si>
  <si>
    <t>-03 08' 54,85920''</t>
  </si>
  <si>
    <t>-58 26' 02,38200''</t>
  </si>
  <si>
    <t>-03 08' 55,04280''</t>
  </si>
  <si>
    <t>-58 26' 02,39640''</t>
  </si>
  <si>
    <t>-58 26' 02,20200''</t>
  </si>
  <si>
    <t>-03 08' 55,49640''</t>
  </si>
  <si>
    <t>-03 08' 55,50720''</t>
  </si>
  <si>
    <t>-58 26' 01,95000''</t>
  </si>
  <si>
    <t>-03 08' 55,68720''</t>
  </si>
  <si>
    <t>-58 26' 01,89960''</t>
  </si>
  <si>
    <t>-03 08' 55,75560''</t>
  </si>
  <si>
    <t>-58 26' 01,90680''</t>
  </si>
  <si>
    <t>-03 08' 55,84560''</t>
  </si>
  <si>
    <t>-03 08' 56,04000''</t>
  </si>
  <si>
    <t>-58 26' 02,03640''</t>
  </si>
  <si>
    <t>-03 08' 55,72320''</t>
  </si>
  <si>
    <t>-58 26' 01,77360''</t>
  </si>
  <si>
    <t>-03 08' 55,63680''</t>
  </si>
  <si>
    <t>-58 26' 01,65840''</t>
  </si>
  <si>
    <t>-03 08' 55,71960''</t>
  </si>
  <si>
    <t>-58 26' 01,60800''</t>
  </si>
  <si>
    <t>-03 08' 55,51440''</t>
  </si>
  <si>
    <t>-58 26' 01,69800''</t>
  </si>
  <si>
    <t>-03 08' 55,26240''</t>
  </si>
  <si>
    <t>-58 26' 01,79520''</t>
  </si>
  <si>
    <t>-03 08' 55,20120''</t>
  </si>
  <si>
    <t>-58 26' 01,63680''</t>
  </si>
  <si>
    <t>-03 08' 55,04640''</t>
  </si>
  <si>
    <t>-03 08' 55,34160''</t>
  </si>
  <si>
    <t>-58 26' 01,46400''</t>
  </si>
  <si>
    <t>-03 08' 55,98240''</t>
  </si>
  <si>
    <t>-03 08' 56,03280''</t>
  </si>
  <si>
    <t>-58 26' 01,47120''</t>
  </si>
  <si>
    <t>-03 08' 56,09040''</t>
  </si>
  <si>
    <t>-58 26' 01,68720''</t>
  </si>
  <si>
    <t>-03 08' 56,24880''</t>
  </si>
  <si>
    <t>-03 08' 56,20560''</t>
  </si>
  <si>
    <t>-58 26' 01,77720''</t>
  </si>
  <si>
    <t>-58 26' 02,31360''</t>
  </si>
  <si>
    <t>-58 26' 02,31000''</t>
  </si>
  <si>
    <t>-03 08' 56,19840''</t>
  </si>
  <si>
    <t>-58 26' 02,23800''</t>
  </si>
  <si>
    <t>-03 08' 56,05440''</t>
  </si>
  <si>
    <t>-58 26' 02,47920''</t>
  </si>
  <si>
    <t>-03 08' 55,95720''</t>
  </si>
  <si>
    <t>-58 26' 02,48280''</t>
  </si>
  <si>
    <t>-03 08' 55,70520''</t>
  </si>
  <si>
    <t>-58 26' 02,46120''</t>
  </si>
  <si>
    <t>-03 08' 55,70880''</t>
  </si>
  <si>
    <t>-58 26' 02,55840''</t>
  </si>
  <si>
    <t>-58 26' 02,70240''</t>
  </si>
  <si>
    <t>-03 08' 56,36040''</t>
  </si>
  <si>
    <t>-58 26' 02,42520''</t>
  </si>
  <si>
    <t>-03 08' 56,38920''</t>
  </si>
  <si>
    <t>-58 26' 02,18400''</t>
  </si>
  <si>
    <t>-03 08' 56,49720''</t>
  </si>
  <si>
    <t>-58 26' 02,36400''</t>
  </si>
  <si>
    <t>-03 08' 56,02200''</t>
  </si>
  <si>
    <t>-58 26' 02,96520''</t>
  </si>
  <si>
    <t>-03 08' 56,21640''</t>
  </si>
  <si>
    <t>-58 26' 03,13440''</t>
  </si>
  <si>
    <t>-03 08' 56,33880''</t>
  </si>
  <si>
    <t>-58 26' 03,20640''</t>
  </si>
  <si>
    <t>-03 08' 56,43600''</t>
  </si>
  <si>
    <t>-58 26' 03,10200''</t>
  </si>
  <si>
    <t>-03 08' 56,45760''</t>
  </si>
  <si>
    <t>-58 26' 03,35040''</t>
  </si>
  <si>
    <t>-03 08' 56,69520''</t>
  </si>
  <si>
    <t>-58 26' 03,52320''</t>
  </si>
  <si>
    <t>-58 26' 03,54120''</t>
  </si>
  <si>
    <t>-03 08' 56,15160''</t>
  </si>
  <si>
    <t>-58 26' 03,16320''</t>
  </si>
  <si>
    <t>-58 26' 03,05520''</t>
  </si>
  <si>
    <t>-03 08' 56,01840''</t>
  </si>
  <si>
    <t>-58 26' 03,13800''</t>
  </si>
  <si>
    <t>-03 08' 55,78440''</t>
  </si>
  <si>
    <t>-58 26' 03,45840''</t>
  </si>
  <si>
    <t>-03 08' 55,69440''</t>
  </si>
  <si>
    <t>-58 26' 02,79960''</t>
  </si>
  <si>
    <t>-03 08' 55,69080''</t>
  </si>
  <si>
    <t>-58 26' 02,82840''</t>
  </si>
  <si>
    <t>-03 08' 55,46760''</t>
  </si>
  <si>
    <t>-58 26' 02,90760''</t>
  </si>
  <si>
    <t>-03 08' 55,64760''</t>
  </si>
  <si>
    <t>-58 26' 03,08400''</t>
  </si>
  <si>
    <t>-03 08' 55,59360''</t>
  </si>
  <si>
    <t>-58 26' 03,08760''</t>
  </si>
  <si>
    <t>-03 08' 55,55400''</t>
  </si>
  <si>
    <t>-58 26' 03,01920''</t>
  </si>
  <si>
    <t>-03 08' 55,57920''</t>
  </si>
  <si>
    <t>-58 26' 03,17040''</t>
  </si>
  <si>
    <t>-03 08' 55,54680''</t>
  </si>
  <si>
    <t>-03 08' 55,32000''</t>
  </si>
  <si>
    <t>-58 26' 03,59880''</t>
  </si>
  <si>
    <t>-03 08' 55,10400''</t>
  </si>
  <si>
    <t>-58 26' 03,57000''</t>
  </si>
  <si>
    <t>-03 08' 55,29480''</t>
  </si>
  <si>
    <t>-58 26' 03,88320''</t>
  </si>
  <si>
    <t>-03 08' 54,88800''</t>
  </si>
  <si>
    <t>-58 26' 03,20280''</t>
  </si>
  <si>
    <t>-03 08' 54,74760''</t>
  </si>
  <si>
    <t>-58 26' 03,39000''</t>
  </si>
  <si>
    <t>-03 08' 54,35880''</t>
  </si>
  <si>
    <t>-58 26' 03,44760''</t>
  </si>
  <si>
    <t>-03 08' 54,16440''</t>
  </si>
  <si>
    <t>-58 26' 03,30000''</t>
  </si>
  <si>
    <t>-03 08' 54,03480''</t>
  </si>
  <si>
    <t>-58 26' 03,41160''</t>
  </si>
  <si>
    <t>-03 08' 54,00960''</t>
  </si>
  <si>
    <t>-58 26' 03,37920''</t>
  </si>
  <si>
    <t>-03 08' 53,98800''</t>
  </si>
  <si>
    <t>-58 26' 03,42240''</t>
  </si>
  <si>
    <t>-03 08' 54,12120''</t>
  </si>
  <si>
    <t>-58 26' 03,59520''</t>
  </si>
  <si>
    <t>-03 08' 54,06360''</t>
  </si>
  <si>
    <t>-58 26' 03,84720''</t>
  </si>
  <si>
    <t>-03 08' 54,22200''</t>
  </si>
  <si>
    <t>-58 26' 04,03440''</t>
  </si>
  <si>
    <t>-03 08' 54,10680''</t>
  </si>
  <si>
    <t>-58 26' 04,04880''</t>
  </si>
  <si>
    <t>-03 08' 53,82960''</t>
  </si>
  <si>
    <t>-58 26' 03,78600''</t>
  </si>
  <si>
    <t>-03 08' 53,73600''</t>
  </si>
  <si>
    <t>-58 26' 03,99120''</t>
  </si>
  <si>
    <t>-03 08' 53,72160''</t>
  </si>
  <si>
    <t>-58 26' 03,98040''</t>
  </si>
  <si>
    <t>-03 08' 53,64240''</t>
  </si>
  <si>
    <t>-58 26' 04,12800''</t>
  </si>
  <si>
    <t>-03 08' 53,57400''</t>
  </si>
  <si>
    <t>-58 26' 04,35120''</t>
  </si>
  <si>
    <t>-03 08' 53,48400''</t>
  </si>
  <si>
    <t>-58 26' 04,45920''</t>
  </si>
  <si>
    <t>-03 08' 53,35080''</t>
  </si>
  <si>
    <t>-58 26' 04,70400''</t>
  </si>
  <si>
    <t>-03 08' 53,34720''</t>
  </si>
  <si>
    <t>-58 26' 04,96680''</t>
  </si>
  <si>
    <t>-03 08' 53,70470''</t>
  </si>
  <si>
    <t>-58 26' 05,19734''</t>
  </si>
  <si>
    <t>-03 08' 54,85200''</t>
  </si>
  <si>
    <t>-58 26' 04,69320''</t>
  </si>
  <si>
    <t>-03 08' 54,86189''</t>
  </si>
  <si>
    <t>-58 26' 04,76787''</t>
  </si>
  <si>
    <t>-03 08' 54,84029''</t>
  </si>
  <si>
    <t>-58 26' 04,85787''</t>
  </si>
  <si>
    <t>-03 08' 55,07429''</t>
  </si>
  <si>
    <t>-58 26' 04,47267''</t>
  </si>
  <si>
    <t>-03 08' 55,10669''</t>
  </si>
  <si>
    <t>-58 26' 04,40787''</t>
  </si>
  <si>
    <t>-58 26' 04,21440''</t>
  </si>
  <si>
    <t>-03 08' 49,00920''</t>
  </si>
  <si>
    <t>-58 26' 03,05160''</t>
  </si>
  <si>
    <t>-03 08' 48,98040''</t>
  </si>
  <si>
    <t>-58 26' 03,03000''</t>
  </si>
  <si>
    <t>-03 08' 48,85080''</t>
  </si>
  <si>
    <t>-58 26' 02,94720''</t>
  </si>
  <si>
    <t>-03 08' 49,08840''</t>
  </si>
  <si>
    <t>-58 26' 02,54760''</t>
  </si>
  <si>
    <t>-03 08' 49,06680''</t>
  </si>
  <si>
    <t>-58 26' 02,35320''</t>
  </si>
  <si>
    <t>-03 08' 48,69600''</t>
  </si>
  <si>
    <t>-03 08' 48,51240''</t>
  </si>
  <si>
    <t>-58 26' 01,89600''</t>
  </si>
  <si>
    <t>-03 08' 48,90480''</t>
  </si>
  <si>
    <t>-58 26' 01,64760''</t>
  </si>
  <si>
    <t>-03 08' 48,91560''</t>
  </si>
  <si>
    <t>-03 08' 49,02720''</t>
  </si>
  <si>
    <t>-58 26' 01,46040''</t>
  </si>
  <si>
    <t>-03 08' 49,36200''</t>
  </si>
  <si>
    <t>-58 26' 01,36320''</t>
  </si>
  <si>
    <t>-03 08' 49,62480''</t>
  </si>
  <si>
    <t>-58 26' 01,65120''</t>
  </si>
  <si>
    <t>-03 08' 49,89480''</t>
  </si>
  <si>
    <t>-58 26' 01,66560''</t>
  </si>
  <si>
    <t>-03 08' 49,83360''</t>
  </si>
  <si>
    <t>-58 26' 01,88520''</t>
  </si>
  <si>
    <t>-03 08' 49,49160''</t>
  </si>
  <si>
    <t>-58 26' 01,75920''</t>
  </si>
  <si>
    <t>-03 08' 49,45200''</t>
  </si>
  <si>
    <t>-58 26' 01,81320''</t>
  </si>
  <si>
    <t>-03 08' 49,27920''</t>
  </si>
  <si>
    <t>-58 26' 01,82400''</t>
  </si>
  <si>
    <t>-03 08' 49,39440''</t>
  </si>
  <si>
    <t>-58 26' 02,07960''</t>
  </si>
  <si>
    <t>-03 08' 50,35920''</t>
  </si>
  <si>
    <t>-58 26' 01,74480''</t>
  </si>
  <si>
    <t>-03 08' 50,33760''</t>
  </si>
  <si>
    <t>-58 26' 01,53600''</t>
  </si>
  <si>
    <t>-03 08' 50,62920''</t>
  </si>
  <si>
    <t>-58 26' 01,61520''</t>
  </si>
  <si>
    <t>-03 08' 50,86320''</t>
  </si>
  <si>
    <t>-58 26' 01,16520''</t>
  </si>
  <si>
    <t>-03 08' 50,88480''</t>
  </si>
  <si>
    <t>-58 26' 01,07160''</t>
  </si>
  <si>
    <t>-03 08' 50,60760''</t>
  </si>
  <si>
    <t>-58 26' 01,15080''</t>
  </si>
  <si>
    <t>-03 08' 50,55720''</t>
  </si>
  <si>
    <t>-58 26' 01,18680''</t>
  </si>
  <si>
    <t>-03 08' 50,53200''</t>
  </si>
  <si>
    <t>-58 26' 00,99960''</t>
  </si>
  <si>
    <t>-03 08' 50,73000''</t>
  </si>
  <si>
    <t>-58 26' 00,89520''</t>
  </si>
  <si>
    <t>-03 08' 50,43120''</t>
  </si>
  <si>
    <t>-58 26' 00,96720''</t>
  </si>
  <si>
    <t>-03 08' 50,48160''</t>
  </si>
  <si>
    <t>-58 26' 00,49200''</t>
  </si>
  <si>
    <t>-03 08' 51,04680''</t>
  </si>
  <si>
    <t>-58 26' 00,69000''</t>
  </si>
  <si>
    <t>-03 08' 51,04320''</t>
  </si>
  <si>
    <t>-58 26' 00,67920''</t>
  </si>
  <si>
    <t>-58 26' 00,80880''</t>
  </si>
  <si>
    <t>-03 08' 51,08640''</t>
  </si>
  <si>
    <t>-58 26' 00,79080''</t>
  </si>
  <si>
    <t>-03 08' 50,15400''</t>
  </si>
  <si>
    <t>-58 26' 00,93120''</t>
  </si>
  <si>
    <t>-03 08' 50,20080''</t>
  </si>
  <si>
    <t>-58 26' 01,12920''</t>
  </si>
  <si>
    <t>-03 08' 49,91640''</t>
  </si>
  <si>
    <t>-58 26' 00,90960''</t>
  </si>
  <si>
    <t>-03 08' 49,84800''</t>
  </si>
  <si>
    <t>-58 26' 01,17240''</t>
  </si>
  <si>
    <t>-58 26' 01,32000''</t>
  </si>
  <si>
    <t>-03 08' 49,90920''</t>
  </si>
  <si>
    <t>-58 26' 01,31640''</t>
  </si>
  <si>
    <t>-03 08' 50,06760''</t>
  </si>
  <si>
    <t>-58 26' 01,34880''</t>
  </si>
  <si>
    <t>-03 08' 49,84440''</t>
  </si>
  <si>
    <t>-58 26' 01,33080''</t>
  </si>
  <si>
    <t>-03 08' 49,79400''</t>
  </si>
  <si>
    <t>-58 26' 01,32720''</t>
  </si>
  <si>
    <t>-03 08' 50,05680''</t>
  </si>
  <si>
    <t>-58 26' 01,48200''</t>
  </si>
  <si>
    <t>-03 08' 49,94520''</t>
  </si>
  <si>
    <t>-58 26' 01,41720''</t>
  </si>
  <si>
    <t>-03 08' 49,47720''</t>
  </si>
  <si>
    <t>-03 08' 49,21080''</t>
  </si>
  <si>
    <t>-58 26' 00,63960''</t>
  </si>
  <si>
    <t>-03 08' 49,35480''</t>
  </si>
  <si>
    <t>-58 26' 00,68640''</t>
  </si>
  <si>
    <t>-03 08' 49,21800''</t>
  </si>
  <si>
    <t>-58 26' 00,40200''</t>
  </si>
  <si>
    <t>-03 08' 49,18920''</t>
  </si>
  <si>
    <t>-58 26' 00,36240''</t>
  </si>
  <si>
    <t>-03 08' 49,09920''</t>
  </si>
  <si>
    <t>-58 26' 00,51720''</t>
  </si>
  <si>
    <t>-03 08' 49,05600''</t>
  </si>
  <si>
    <t>-58 26' 00,54240''</t>
  </si>
  <si>
    <t>-03 08' 48,99840''</t>
  </si>
  <si>
    <t>-58 26' 00,52440''</t>
  </si>
  <si>
    <t>-58 26' 00,38040''</t>
  </si>
  <si>
    <t>-03 08' 49,20000''</t>
  </si>
  <si>
    <t>-03 08' 56,95800''</t>
  </si>
  <si>
    <t>-58 25' 59,52720''</t>
  </si>
  <si>
    <t>-03 08' 48,91920''</t>
  </si>
  <si>
    <t>-58 26' 00,37680''</t>
  </si>
  <si>
    <t>-03 08' 48,93720''</t>
  </si>
  <si>
    <t>-58 26' 01,03560''</t>
  </si>
  <si>
    <t>-03 08' 56,36400''</t>
  </si>
  <si>
    <t>-58 25' 59,78640''</t>
  </si>
  <si>
    <t>-03 08' 56,66280''</t>
  </si>
  <si>
    <t>-58 26' 00,04560''</t>
  </si>
  <si>
    <t>-03 08' 49,07760''</t>
  </si>
  <si>
    <t>-58 26' 00,98160''</t>
  </si>
  <si>
    <t>-03 08' 48,69960''</t>
  </si>
  <si>
    <t>-58 26' 00,94200''</t>
  </si>
  <si>
    <t>-03 08' 48,59880''</t>
  </si>
  <si>
    <t>-58 26' 00,92400''</t>
  </si>
  <si>
    <t>-03 08' 48,76080''</t>
  </si>
  <si>
    <t>-58 26' 00,62880''</t>
  </si>
  <si>
    <t>-03 08' 56,43960''</t>
  </si>
  <si>
    <t>-58 26' 00,17880''</t>
  </si>
  <si>
    <t>-03 08' 56,97960''</t>
  </si>
  <si>
    <t>-58 26' 02,54040''</t>
  </si>
  <si>
    <t>-58 26' 02,61240''</t>
  </si>
  <si>
    <t>-03 08' 57,01560''</t>
  </si>
  <si>
    <t>-58 26' 02,81760''</t>
  </si>
  <si>
    <t>-03 08' 56,74560''</t>
  </si>
  <si>
    <t>-58 26' 02,78880''</t>
  </si>
  <si>
    <t>-58 26' 02,61960''</t>
  </si>
  <si>
    <t>-03 08' 57,10920''</t>
  </si>
  <si>
    <t>-58 26' 02,24520''</t>
  </si>
  <si>
    <t>-03 08' 56,92560''</t>
  </si>
  <si>
    <t>-58 26' 02,21280''</t>
  </si>
  <si>
    <t>-03 08' 56,97600''</t>
  </si>
  <si>
    <t>-03 08' 57,23880''</t>
  </si>
  <si>
    <t>-58 26' 01,40640''</t>
  </si>
  <si>
    <t>-03 08' 57,39720''</t>
  </si>
  <si>
    <t>-58 26' 01,41000''</t>
  </si>
  <si>
    <t>-03 08' 57,44400''</t>
  </si>
  <si>
    <t>-58 26' 01,34520''</t>
  </si>
  <si>
    <t>-03 08' 57,34320''</t>
  </si>
  <si>
    <t>-58 26' 01,29840''</t>
  </si>
  <si>
    <t>-03 08' 58,59600''</t>
  </si>
  <si>
    <t>-58 25' 59,82600''</t>
  </si>
  <si>
    <t>-03 08' 51,10800''</t>
  </si>
  <si>
    <t>-58 25' 59,22120''</t>
  </si>
  <si>
    <t>-03 08' 51,12600''</t>
  </si>
  <si>
    <t>-58 25' 59,13840''</t>
  </si>
  <si>
    <t>-03 08' 51,11880''</t>
  </si>
  <si>
    <t>-58 25' 59,14560''</t>
  </si>
  <si>
    <t>-03 08' 57,23520''</t>
  </si>
  <si>
    <t>-58 26' 05,48520''</t>
  </si>
  <si>
    <t>-03 08' 57,17245''</t>
  </si>
  <si>
    <t>-58 26' 05,48494''</t>
  </si>
  <si>
    <t>-03 08' 57,22800''</t>
  </si>
  <si>
    <t>-58 26' 05,17560''</t>
  </si>
  <si>
    <t>-03 08' 57,25680''</t>
  </si>
  <si>
    <t>-58 26' 05,03520''</t>
  </si>
  <si>
    <t>-03 08' 57,43320''</t>
  </si>
  <si>
    <t>-58 26' 04,92360''</t>
  </si>
  <si>
    <t>-03 08' 57,14880''</t>
  </si>
  <si>
    <t>-58 26' 04,67880''</t>
  </si>
  <si>
    <t>-03 08' 57,15240''</t>
  </si>
  <si>
    <t>-58 26' 04,65000''</t>
  </si>
  <si>
    <t>-58 26' 04,88400''</t>
  </si>
  <si>
    <t>-03 08' 56,75845''</t>
  </si>
  <si>
    <t>-58 26' 05,25814''</t>
  </si>
  <si>
    <t>-03 08' 50,40600''</t>
  </si>
  <si>
    <t>-58 25' 58,39680''</t>
  </si>
  <si>
    <t>-03 08' 56,50080''</t>
  </si>
  <si>
    <t>-58 26' 05,06400''</t>
  </si>
  <si>
    <t>-03 08' 56,44680''</t>
  </si>
  <si>
    <t>-58 26' 04,90200''</t>
  </si>
  <si>
    <t>-58 26' 04,91280''</t>
  </si>
  <si>
    <t>-03 08' 56,31720''</t>
  </si>
  <si>
    <t>-58 26' 04,53840''</t>
  </si>
  <si>
    <t>-03 08' 56,63040''</t>
  </si>
  <si>
    <t>-58 26' 04,13880''</t>
  </si>
  <si>
    <t>-03 08' 56,85360''</t>
  </si>
  <si>
    <t>-58 26' 03,45120''</t>
  </si>
  <si>
    <t>-03 08' 57,00840''</t>
  </si>
  <si>
    <t>-58 26' 03,56640''</t>
  </si>
  <si>
    <t>-03 08' 56,93280''</t>
  </si>
  <si>
    <t>-58 26' 03,23160''</t>
  </si>
  <si>
    <t>-03 08' 56,99760''</t>
  </si>
  <si>
    <t>-58 26' 03,28920''</t>
  </si>
  <si>
    <t>-03 08' 57,13440''</t>
  </si>
  <si>
    <t>-58 26' 03,37560''</t>
  </si>
  <si>
    <t>-03 08' 57,12720''</t>
  </si>
  <si>
    <t>-03 08' 57,22080''</t>
  </si>
  <si>
    <t>-58 26' 03,36840''</t>
  </si>
  <si>
    <t>-03 08' 57,30360''</t>
  </si>
  <si>
    <t>-58 26' 03,32880''</t>
  </si>
  <si>
    <t>-03 08' 57,24600''</t>
  </si>
  <si>
    <t>-58 26' 03,39720''</t>
  </si>
  <si>
    <t>-03 08' 57,36480''</t>
  </si>
  <si>
    <t>-03 08' 57,18480''</t>
  </si>
  <si>
    <t>-58 26' 03,62040''</t>
  </si>
  <si>
    <t>-03 08' 57,05160''</t>
  </si>
  <si>
    <t>-58 26' 03,69960''</t>
  </si>
  <si>
    <t>-58 26' 03,66720''</t>
  </si>
  <si>
    <t>-03 08' 56,90760''</t>
  </si>
  <si>
    <t>-58 26' 03,57360''</t>
  </si>
  <si>
    <t>-03 08' 56,86800''</t>
  </si>
  <si>
    <t>-58 26' 03,72840''</t>
  </si>
  <si>
    <t>-03 08' 56,92200''</t>
  </si>
  <si>
    <t>-58 26' 03,84360''</t>
  </si>
  <si>
    <t>-58 26' 03,87600''</t>
  </si>
  <si>
    <t>-03 08' 57,40440''</t>
  </si>
  <si>
    <t>-58 26' 03,81840''</t>
  </si>
  <si>
    <t>-03 08' 57,60600''</t>
  </si>
  <si>
    <t>-58 26' 03,82920''</t>
  </si>
  <si>
    <t>-03 08' 57,58440''</t>
  </si>
  <si>
    <t>-58 26' 03,83280''</t>
  </si>
  <si>
    <t>-03 08' 57,55560''</t>
  </si>
  <si>
    <t>-58 26' 03,66360''</t>
  </si>
  <si>
    <t>-03 08' 57,63480''</t>
  </si>
  <si>
    <t>-03 08' 57,72840''</t>
  </si>
  <si>
    <t>-58 26' 03,71400''</t>
  </si>
  <si>
    <t>-03 08' 57,74280''</t>
  </si>
  <si>
    <t>-58 26' 03,68520''</t>
  </si>
  <si>
    <t>-58 26' 03,80040''</t>
  </si>
  <si>
    <t>-03 08' 57,76440''</t>
  </si>
  <si>
    <t>-58 26' 03,68880''</t>
  </si>
  <si>
    <t>-03 08' 57,84000''</t>
  </si>
  <si>
    <t>-58 26' 03,64560''</t>
  </si>
  <si>
    <t>-03 08' 57,95880''</t>
  </si>
  <si>
    <t>-03 08' 57,89760''</t>
  </si>
  <si>
    <t>-58 26' 03,84000''</t>
  </si>
  <si>
    <t>-03 08' 57,89400''</t>
  </si>
  <si>
    <t>-03 08' 57,94440''</t>
  </si>
  <si>
    <t>-58 26' 03,85080''</t>
  </si>
  <si>
    <t>-03 08' 57,72120''</t>
  </si>
  <si>
    <t>-58 26' 03,95520''</t>
  </si>
  <si>
    <t>-03 08' 57,59160''</t>
  </si>
  <si>
    <t>-58 26' 04,01640''</t>
  </si>
  <si>
    <t>-03 08' 57,39000''</t>
  </si>
  <si>
    <t>-58 26' 04,08120''</t>
  </si>
  <si>
    <t>-03 08' 57,56280''</t>
  </si>
  <si>
    <t>-58 26' 04,29000''</t>
  </si>
  <si>
    <t>-03 08' 57,50880''</t>
  </si>
  <si>
    <t>-58 26' 04,33680''</t>
  </si>
  <si>
    <t>-03 08' 57,69600''</t>
  </si>
  <si>
    <t>-58 26' 04,22160''</t>
  </si>
  <si>
    <t>-03 08' 57,67800''</t>
  </si>
  <si>
    <t>-58 26' 04,29360''</t>
  </si>
  <si>
    <t>-58 26' 04,11000''</t>
  </si>
  <si>
    <t>-03 08' 57,72849''</t>
  </si>
  <si>
    <t>-58 26' 04,49227''</t>
  </si>
  <si>
    <t>-03 08' 50,23320''</t>
  </si>
  <si>
    <t>-58 25' 58,14840''</t>
  </si>
  <si>
    <t>-03 08' 50,61840''</t>
  </si>
  <si>
    <t>-58 25' 58,50120''</t>
  </si>
  <si>
    <t>-03 08' 50,76960''</t>
  </si>
  <si>
    <t>-03 08' 59,34840''</t>
  </si>
  <si>
    <t>-58 25' 59,07000''</t>
  </si>
  <si>
    <t>-03 08' 56,32800''</t>
  </si>
  <si>
    <t>-58 26' 00,57120''</t>
  </si>
  <si>
    <t>-03 08' 51,48600''</t>
  </si>
  <si>
    <t>-58 25' 59,61360''</t>
  </si>
  <si>
    <t>-03 08' 56,32440''</t>
  </si>
  <si>
    <t>-58 26' 00,71880''</t>
  </si>
  <si>
    <t>-03 08' 56,35680''</t>
  </si>
  <si>
    <t>-58 26' 00,72240''</t>
  </si>
  <si>
    <t>-03 08' 57,27120''</t>
  </si>
  <si>
    <t>-58 25' 58,32840''</t>
  </si>
  <si>
    <t>-03 08' 58,61424''</t>
  </si>
  <si>
    <t>-58 26' 02,48187''</t>
  </si>
  <si>
    <t>-03 08' 58,34400''</t>
  </si>
  <si>
    <t>-58 26' 02,57640''</t>
  </si>
  <si>
    <t>-03 08' 58,26120''</t>
  </si>
  <si>
    <t>-58 26' 02,11200''</t>
  </si>
  <si>
    <t>-03 08' 58,47360''</t>
  </si>
  <si>
    <t>-03 08' 58,08480''</t>
  </si>
  <si>
    <t>-58 26' 02,76000''</t>
  </si>
  <si>
    <t>-03 08' 57,96600''</t>
  </si>
  <si>
    <t>-58 26' 02,75280''</t>
  </si>
  <si>
    <t>-03 08' 58,46878''</t>
  </si>
  <si>
    <t>-58 26' 02,85534''</t>
  </si>
  <si>
    <t>-03 08' 50,26200''</t>
  </si>
  <si>
    <t>-58 25' 58,40400''</t>
  </si>
  <si>
    <t>-03 08' 57,49080''</t>
  </si>
  <si>
    <t>-58 26' 01,12560''</t>
  </si>
  <si>
    <t>-03 08' 57,85080''</t>
  </si>
  <si>
    <t>-58 26' 01,21200''</t>
  </si>
  <si>
    <t>-03 08' 58,27224''</t>
  </si>
  <si>
    <t>-58 26' 03,23293''</t>
  </si>
  <si>
    <t>-03 08' 58,26718''</t>
  </si>
  <si>
    <t>-58 26' 03,09294''</t>
  </si>
  <si>
    <t>-03 08' 58,36798''</t>
  </si>
  <si>
    <t>-58 26' 03,01014''</t>
  </si>
  <si>
    <t>-03 08' 51,45360''</t>
  </si>
  <si>
    <t>-03 08' 51,52200''</t>
  </si>
  <si>
    <t>-58 25' 59,10240''</t>
  </si>
  <si>
    <t>-03 08' 51,52920''</t>
  </si>
  <si>
    <t>-03 08' 50,80560''</t>
  </si>
  <si>
    <t>-58 25' 59,03400''</t>
  </si>
  <si>
    <t>-03 08' 48,69240''</t>
  </si>
  <si>
    <t>-58 26' 00,59280''</t>
  </si>
  <si>
    <t>-03 08' 48,68880''</t>
  </si>
  <si>
    <t>-58 26' 00,47400''</t>
  </si>
  <si>
    <t>-03 08' 48,60960''</t>
  </si>
  <si>
    <t>-58 26' 00,33000''</t>
  </si>
  <si>
    <t>-03 08' 48,41880''</t>
  </si>
  <si>
    <t>-03 08' 58,71120''</t>
  </si>
  <si>
    <t>-58 26' 00,16800''</t>
  </si>
  <si>
    <t>-03 08' 58,72200''</t>
  </si>
  <si>
    <t>-58 25' 59,75400''</t>
  </si>
  <si>
    <t>-03 08' 58,96680''</t>
  </si>
  <si>
    <t>-58 25' 59,76480''</t>
  </si>
  <si>
    <t>-03 08' 58,88040''</t>
  </si>
  <si>
    <t>-58 25' 59,19240''</t>
  </si>
  <si>
    <t>-03 08' 59,12520''</t>
  </si>
  <si>
    <t>-58 26' 01,11840''</t>
  </si>
  <si>
    <t>-03 08' 58,02720''</t>
  </si>
  <si>
    <t>-58 26' 01,07880''</t>
  </si>
  <si>
    <t>-03 08' 59,10360''</t>
  </si>
  <si>
    <t>-58 26' 01,45680''</t>
  </si>
  <si>
    <t>-03 08' 57,99840''</t>
  </si>
  <si>
    <t>-03 08' 48,26040''</t>
  </si>
  <si>
    <t>-58 26' 00,21480''</t>
  </si>
  <si>
    <t>-03 08' 48,21000''</t>
  </si>
  <si>
    <t>-58 26' 00,19680''</t>
  </si>
  <si>
    <t>-03 08' 48,08760''</t>
  </si>
  <si>
    <t>-58 26' 00,10680''</t>
  </si>
  <si>
    <t>-03 08' 48,00480''</t>
  </si>
  <si>
    <t>-58 26' 00,06720''</t>
  </si>
  <si>
    <t>-03 08' 48,09480''</t>
  </si>
  <si>
    <t>-58 26' 00,27960''</t>
  </si>
  <si>
    <t>-03 08' 47,96880''</t>
  </si>
  <si>
    <t>-58 26' 00,41280''</t>
  </si>
  <si>
    <t>-03 08' 47,75640''</t>
  </si>
  <si>
    <t>-58 26' 00,35520''</t>
  </si>
  <si>
    <t>-03 08' 47,68440''</t>
  </si>
  <si>
    <t>-03 08' 47,64840''</t>
  </si>
  <si>
    <t>-58 26' 00,40560''</t>
  </si>
  <si>
    <t>-03 08' 48,03360''</t>
  </si>
  <si>
    <t>-03 08' 47,84280''</t>
  </si>
  <si>
    <t>-58 26' 00,87720''</t>
  </si>
  <si>
    <t>-03 08' 47,93280''</t>
  </si>
  <si>
    <t>-03 08' 48,17760''</t>
  </si>
  <si>
    <t>-03 08' 48,31440''</t>
  </si>
  <si>
    <t>-03 08' 48,14880''</t>
  </si>
  <si>
    <t>-58 26' 01,37400''</t>
  </si>
  <si>
    <t>-03 08' 47,65200''</t>
  </si>
  <si>
    <t>-58 26' 01,72320''</t>
  </si>
  <si>
    <t>-03 08' 48,19920''</t>
  </si>
  <si>
    <t>-58 26' 01,91400''</t>
  </si>
  <si>
    <t>-03 08' 48,23160''</t>
  </si>
  <si>
    <t>-58 26' 02,03280''</t>
  </si>
  <si>
    <t>-03 08' 48,35760''</t>
  </si>
  <si>
    <t>-58 26' 02,74920''</t>
  </si>
  <si>
    <t>-03 08' 48,18480''</t>
  </si>
  <si>
    <t>-58 26' 02,65560''</t>
  </si>
  <si>
    <t>-03 08' 47,88240''</t>
  </si>
  <si>
    <t>-58 26' 02,32800''</t>
  </si>
  <si>
    <t>-03 08' 47,82480''</t>
  </si>
  <si>
    <t>-58 26' 02,24880''</t>
  </si>
  <si>
    <t>-03 08' 47,61240''</t>
  </si>
  <si>
    <t>-58 26' 02,04720''</t>
  </si>
  <si>
    <t>-03 08' 47,40000''</t>
  </si>
  <si>
    <t>-03 08' 47,25600''</t>
  </si>
  <si>
    <t>-58 26' 02,01480''</t>
  </si>
  <si>
    <t>-03 08' 47,23440''</t>
  </si>
  <si>
    <t>-58 26' 01,69080''</t>
  </si>
  <si>
    <t>-03 08' 46,79160''</t>
  </si>
  <si>
    <t>-58 26' 02,00400''</t>
  </si>
  <si>
    <t>-03 08' 46,72320''</t>
  </si>
  <si>
    <t>-03 08' 46,62600''</t>
  </si>
  <si>
    <t>-58 26' 02,01840''</t>
  </si>
  <si>
    <t>-03 08' 46,64400''</t>
  </si>
  <si>
    <t>-58 26' 01,92120''</t>
  </si>
  <si>
    <t>-03 08' 46,46040''</t>
  </si>
  <si>
    <t>-58 26' 01,98960''</t>
  </si>
  <si>
    <t>-03 08' 46,32360''</t>
  </si>
  <si>
    <t>-03 08' 46,35240''</t>
  </si>
  <si>
    <t>-58 26' 01,56120''</t>
  </si>
  <si>
    <t>-58 26' 01,71240''</t>
  </si>
  <si>
    <t>-03 08' 46,67280''</t>
  </si>
  <si>
    <t>-58 26' 01,69440''</t>
  </si>
  <si>
    <t>-03 08' 46,81320''</t>
  </si>
  <si>
    <t>-58 26' 01,44240''</t>
  </si>
  <si>
    <t>-03 08' 46,82400''</t>
  </si>
  <si>
    <t>-03 08' 46,96440''</t>
  </si>
  <si>
    <t>-58 26' 01,38120''</t>
  </si>
  <si>
    <t>-03 08' 46,91400''</t>
  </si>
  <si>
    <t>-58 26' 01,29120''</t>
  </si>
  <si>
    <t>-03 08' 46,60080''</t>
  </si>
  <si>
    <t>-58 26' 01,21920''</t>
  </si>
  <si>
    <t>-03 08' 46,95360''</t>
  </si>
  <si>
    <t>-58 26' 01,50000''</t>
  </si>
  <si>
    <t>-03 08' 47,14080''</t>
  </si>
  <si>
    <t>-03 08' 47,28480''</t>
  </si>
  <si>
    <t>-58 26' 01,28760''</t>
  </si>
  <si>
    <t>-03 08' 47,32800''</t>
  </si>
  <si>
    <t>-58 26' 01,26960''</t>
  </si>
  <si>
    <t>-03 08' 47,42880''</t>
  </si>
  <si>
    <t>-03 08' 47,28120''</t>
  </si>
  <si>
    <t>-03 08' 46,96080''</t>
  </si>
  <si>
    <t>-58 26' 01,01760''</t>
  </si>
  <si>
    <t>-03 08' 47,13360''</t>
  </si>
  <si>
    <t>-58 26' 00,89880''</t>
  </si>
  <si>
    <t>-03 08' 47,42160''</t>
  </si>
  <si>
    <t>-58 26' 00,83400''</t>
  </si>
  <si>
    <t>-03 08' 46,70160''</t>
  </si>
  <si>
    <t>-58 26' 00,98520''</t>
  </si>
  <si>
    <t>-03 08' 46,53960''</t>
  </si>
  <si>
    <t>-58 26' 01,01040''</t>
  </si>
  <si>
    <t>-03 08' 46,45320''</t>
  </si>
  <si>
    <t>-58 26' 01,01400''</t>
  </si>
  <si>
    <t>-03 08' 46,24157''</t>
  </si>
  <si>
    <t>-58 26' 01,06760''</t>
  </si>
  <si>
    <t>-03 08' 46,37477''</t>
  </si>
  <si>
    <t>-58 26' 00,88760''</t>
  </si>
  <si>
    <t>-03 08' 46,39997''</t>
  </si>
  <si>
    <t>-58 26' 00,87680''</t>
  </si>
  <si>
    <t>-03 08' 46,61160''</t>
  </si>
  <si>
    <t>-03 08' 46,57560''</t>
  </si>
  <si>
    <t>-58 26' 00,77640''</t>
  </si>
  <si>
    <t>-03 08' 46,74480''</t>
  </si>
  <si>
    <t>-58 26' 00,81600''</t>
  </si>
  <si>
    <t>-03 08' 47,09040''</t>
  </si>
  <si>
    <t>-58 26' 00,62520''</t>
  </si>
  <si>
    <t>-03 08' 46,94280''</t>
  </si>
  <si>
    <t>-58 26' 00,47040''</t>
  </si>
  <si>
    <t>-03 08' 46,59720''</t>
  </si>
  <si>
    <t>-58 26' 00,42720''</t>
  </si>
  <si>
    <t>-03 08' 46,59077''</t>
  </si>
  <si>
    <t>-58 26' 00,42320''</t>
  </si>
  <si>
    <t>-03 08' 46,66560''</t>
  </si>
  <si>
    <t>-58 26' 00,15720''</t>
  </si>
  <si>
    <t>-03 08' 47,18760''</t>
  </si>
  <si>
    <t>-03 08' 47,31720''</t>
  </si>
  <si>
    <t>-58 26' 00,54600''</t>
  </si>
  <si>
    <t>-03 08' 47,41440''</t>
  </si>
  <si>
    <t>-58 26' 00,48480''</t>
  </si>
  <si>
    <t>-03 08' 47,02920''</t>
  </si>
  <si>
    <t>-58 25' 59,82240''</t>
  </si>
  <si>
    <t>-03 08' 47,37893''</t>
  </si>
  <si>
    <t>-58 25' 58,81080''</t>
  </si>
  <si>
    <t>-03 08' 47,45760''</t>
  </si>
  <si>
    <t>-58 25' 59,00160''</t>
  </si>
  <si>
    <t>-03 08' 47,55480''</t>
  </si>
  <si>
    <t>-03 08' 47,75280''</t>
  </si>
  <si>
    <t>-58 25' 59,06280''</t>
  </si>
  <si>
    <t>-03 08' 48,13800''</t>
  </si>
  <si>
    <t>-58 25' 59,09520''</t>
  </si>
  <si>
    <t>-03 08' 48,13080''</t>
  </si>
  <si>
    <t>-58 25' 59,29680''</t>
  </si>
  <si>
    <t>-03 08' 48,40080''</t>
  </si>
  <si>
    <t>-58 25' 59,05200''</t>
  </si>
  <si>
    <t>-03 08' 48,30720''</t>
  </si>
  <si>
    <t>-03 08' 48,04800''</t>
  </si>
  <si>
    <t>-58 25' 58,68480''</t>
  </si>
  <si>
    <t>-03 08' 47,76720''</t>
  </si>
  <si>
    <t>-58 25' 58,63440''</t>
  </si>
  <si>
    <t>-03 08' 47,52960''</t>
  </si>
  <si>
    <t>-58 25' 58,78920''</t>
  </si>
  <si>
    <t>-03 08' 47,47560''</t>
  </si>
  <si>
    <t>-03 08' 47,60213''</t>
  </si>
  <si>
    <t>-58 25' 58,53000''</t>
  </si>
  <si>
    <t>-03 08' 47,79600''</t>
  </si>
  <si>
    <t>-58 25' 58,37880''</t>
  </si>
  <si>
    <t>-03 08' 47,92200''</t>
  </si>
  <si>
    <t>-03 08' 48,03720''</t>
  </si>
  <si>
    <t>-58 25' 58,32480''</t>
  </si>
  <si>
    <t>-03 08' 47,88600''</t>
  </si>
  <si>
    <t>-58 25' 58,26360''</t>
  </si>
  <si>
    <t>-58 25' 58,20960''</t>
  </si>
  <si>
    <t>-03 08' 48,04080''</t>
  </si>
  <si>
    <t>-58 25' 57,95040''</t>
  </si>
  <si>
    <t>-58 25' 57,56880''</t>
  </si>
  <si>
    <t>-03 08' 48,50520''</t>
  </si>
  <si>
    <t>-58 25' 57,83880''</t>
  </si>
  <si>
    <t>-03 08' 49,11360''</t>
  </si>
  <si>
    <t>-58 25' 58,10520''</t>
  </si>
  <si>
    <t>-03 08' 49,26480''</t>
  </si>
  <si>
    <t>-58 25' 58,38240''</t>
  </si>
  <si>
    <t>-03 08' 49,62120''</t>
  </si>
  <si>
    <t>-58 25' 58,30320''</t>
  </si>
  <si>
    <t>-03 08' 49,68960''</t>
  </si>
  <si>
    <t>-58 25' 58,12680''</t>
  </si>
  <si>
    <t>-03 08' 49,81200''</t>
  </si>
  <si>
    <t>-58 25' 58,58760''</t>
  </si>
  <si>
    <t>-03 08' 49,60680''</t>
  </si>
  <si>
    <t>-58 25' 58,87920''</t>
  </si>
  <si>
    <t>-03 08' 49,61400''</t>
  </si>
  <si>
    <t>-58 25' 58,92600''</t>
  </si>
  <si>
    <t>-03 08' 49,46280''</t>
  </si>
  <si>
    <t>-03 08' 59,19720''</t>
  </si>
  <si>
    <t>-58 25' 58,89000''</t>
  </si>
  <si>
    <t>-03 08' 58,79760''</t>
  </si>
  <si>
    <t>-58 25' 58,71360''</t>
  </si>
  <si>
    <t>-03 08' 57,95520''</t>
  </si>
  <si>
    <t>-58 25' 58,15200''</t>
  </si>
  <si>
    <t>-03 08' 57,66720''</t>
  </si>
  <si>
    <t>-58 26' 00,74400''</t>
  </si>
  <si>
    <t>-03 08' 58,21440''</t>
  </si>
  <si>
    <t>-03 08' 58,38000''</t>
  </si>
  <si>
    <t>-58 26' 00,33360''</t>
  </si>
  <si>
    <t>-03 08' 58,44840''</t>
  </si>
  <si>
    <t>-58 26' 00,31920''</t>
  </si>
  <si>
    <t>-03 08' 57,06240''</t>
  </si>
  <si>
    <t>-58 25' 59,31840''</t>
  </si>
  <si>
    <t>-58 25' 59,35440''</t>
  </si>
  <si>
    <t>-03 08' 58,37280''</t>
  </si>
  <si>
    <t>-03 08' 58,26480''</t>
  </si>
  <si>
    <t>-58 26' 00,09600''</t>
  </si>
  <si>
    <t>-03 08' 59,01720''</t>
  </si>
  <si>
    <t>-58 26' 01,45320''</t>
  </si>
  <si>
    <t>-03 08' 59,38080''</t>
  </si>
  <si>
    <t>-03 08' 58,06248''</t>
  </si>
  <si>
    <t>-58 26' 03,76640''</t>
  </si>
  <si>
    <t>-03 08' 58,07669''</t>
  </si>
  <si>
    <t>-58 26' 03,70680''</t>
  </si>
  <si>
    <t>-03 08' 58,01640''</t>
  </si>
  <si>
    <t>-03 08' 57,48000''</t>
  </si>
  <si>
    <t>-03 08' 57,42960''</t>
  </si>
  <si>
    <t>-58 26' 03,11280''</t>
  </si>
  <si>
    <t>-03 08' 57,62760''</t>
  </si>
  <si>
    <t>-58 26' 03,06960''</t>
  </si>
  <si>
    <t>-03 08' 57,77160''</t>
  </si>
  <si>
    <t>-58 26' 02,64480''</t>
  </si>
  <si>
    <t>-03 08' 57,54120''</t>
  </si>
  <si>
    <t>-58 26' 02,68800''</t>
  </si>
  <si>
    <t>-03 08' 57,36120''</t>
  </si>
  <si>
    <t>-58 26' 02,72760''</t>
  </si>
  <si>
    <t>-58 26' 02,65200''</t>
  </si>
  <si>
    <t>-58 26' 02,52240''</t>
  </si>
  <si>
    <t>-58 26' 02,33520''</t>
  </si>
  <si>
    <t>-03 08' 57,34680''</t>
  </si>
  <si>
    <t>-58 26' 02,50800''</t>
  </si>
  <si>
    <t>-03 08' 57,37200''</t>
  </si>
  <si>
    <t>-58 26' 02,37840''</t>
  </si>
  <si>
    <t>-03 08' 57,35760''</t>
  </si>
  <si>
    <t>-58 26' 02,68440''</t>
  </si>
  <si>
    <t>-03 08' 57,18840''</t>
  </si>
  <si>
    <t>-58 26' 02,85360''</t>
  </si>
  <si>
    <t>-03 08' 49,48080''</t>
  </si>
  <si>
    <t>-58 25' 58,81440''</t>
  </si>
  <si>
    <t>-58 25' 58,72800''</t>
  </si>
  <si>
    <t>-03 08' 48,49800''</t>
  </si>
  <si>
    <t>-58 25' 59,69280''</t>
  </si>
  <si>
    <t>-03 08' 48,80040''</t>
  </si>
  <si>
    <t>-58 25' 59,76840''</t>
  </si>
  <si>
    <t>-03 08' 48,73200''</t>
  </si>
  <si>
    <t>-58 25' 59,87640''</t>
  </si>
  <si>
    <t>-03 08' 48,64920''</t>
  </si>
  <si>
    <t>-58 25' 59,90880''</t>
  </si>
  <si>
    <t>-03 08' 48,26400''</t>
  </si>
  <si>
    <t>-58 25' 59,86560''</t>
  </si>
  <si>
    <t>-03 08' 48,27120''</t>
  </si>
  <si>
    <t>-58 25' 59,97000''</t>
  </si>
  <si>
    <t>-03 08' 48,25680''</t>
  </si>
  <si>
    <t>-58 25' 59,97360''</t>
  </si>
  <si>
    <t>-03 08' 48,10920''</t>
  </si>
  <si>
    <t>-03 08' 50,06040''</t>
  </si>
  <si>
    <t>-58 25' 58,98360''</t>
  </si>
  <si>
    <t>-03 08' 50,14680''</t>
  </si>
  <si>
    <t>-58 25' 58,80360''</t>
  </si>
  <si>
    <t>-03 08' 50,43480''</t>
  </si>
  <si>
    <t>-03 08' 50,78760''</t>
  </si>
  <si>
    <t>-58 25' 59,58120''</t>
  </si>
  <si>
    <t>-03 08' 50,34840''</t>
  </si>
  <si>
    <t>-58 25' 58,57680''</t>
  </si>
  <si>
    <t>-03 08' 50,30520''</t>
  </si>
  <si>
    <t>-58 25' 58,52640''</t>
  </si>
  <si>
    <t>Área: 8,9810ha.</t>
  </si>
  <si>
    <t>Mangifera spp.</t>
  </si>
  <si>
    <t>Rollinia mucosa (Jacq.) Baill.</t>
  </si>
  <si>
    <t>Guatteria sp.</t>
  </si>
  <si>
    <t>Schefflera morototoni (Aubl.) Maguire et al.</t>
  </si>
  <si>
    <t>Crescentia cujete L.</t>
  </si>
  <si>
    <t>Bombax munguba Mart.</t>
  </si>
  <si>
    <t>Ceiba pentandra Gaerth.</t>
  </si>
  <si>
    <t>Schizolobium amazonicum Huber ex Ducke</t>
  </si>
  <si>
    <t>Tachigali paniculata Aubl.</t>
  </si>
  <si>
    <t>Tachigalia myrmecophila Ducke</t>
  </si>
  <si>
    <t>Cecropia spp.</t>
  </si>
  <si>
    <t>Buchenavia spp.</t>
  </si>
  <si>
    <t>Sloanea grandiflora Ducke</t>
  </si>
  <si>
    <t>Hevea guianensis Aubl.</t>
  </si>
  <si>
    <t>Sapium eglandulosum Ule</t>
  </si>
  <si>
    <t>Platymiscium filipes Benth.</t>
  </si>
  <si>
    <t>Senna obtusifolia (L.) Irwing &amp; Barneby</t>
  </si>
  <si>
    <t>Vismia guineensis (Aubl.) Choisy</t>
  </si>
  <si>
    <t>Ocotea sp.</t>
  </si>
  <si>
    <t>Swietenia macrophylla King</t>
  </si>
  <si>
    <t>Ficus maxima Mill.</t>
  </si>
  <si>
    <t>Maclura tinctoria (L.) D.Don ex Steud.</t>
  </si>
  <si>
    <t>Maquira coriacea (Karst.) C.C.Berg</t>
  </si>
  <si>
    <t>Psidium araca Raddi</t>
  </si>
  <si>
    <t>Eugenia jambolana Lam.</t>
  </si>
  <si>
    <t>Psidium guajava L.</t>
  </si>
  <si>
    <t>Piper tuberculatum Jacq.</t>
  </si>
  <si>
    <t>Genipa caruto H.B.K.</t>
  </si>
  <si>
    <t>Calycophyllum spruceanum Benth.</t>
  </si>
  <si>
    <t>Morinda citrifolia L.</t>
  </si>
  <si>
    <t>Citrus sp.</t>
  </si>
  <si>
    <t>Zanthoxylum rhoifolium Lam.</t>
  </si>
  <si>
    <t>Talisia esculenta (A.St.-Hil) Radlk</t>
  </si>
  <si>
    <t>Pouteria sp.</t>
  </si>
  <si>
    <t>Tectona grandis L.f.</t>
  </si>
  <si>
    <t>Volume</t>
  </si>
  <si>
    <t>A.Basal</t>
  </si>
  <si>
    <t>Flora/fruto</t>
  </si>
  <si>
    <t>Açaí</t>
  </si>
  <si>
    <r>
      <t xml:space="preserve">Euterpe precatoria </t>
    </r>
    <r>
      <rPr>
        <sz val="12"/>
        <rFont val="Times New Roman"/>
        <family val="1"/>
      </rPr>
      <t>Mart.</t>
    </r>
  </si>
  <si>
    <r>
      <rPr>
        <i/>
        <sz val="12"/>
        <rFont val="Times New Roman"/>
        <family val="1"/>
      </rPr>
      <t>Astrocaryum</t>
    </r>
    <r>
      <rPr>
        <sz val="12"/>
        <rFont val="Times New Roman"/>
        <family val="1"/>
      </rPr>
      <t xml:space="preserve"> sp.</t>
    </r>
  </si>
  <si>
    <r>
      <rPr>
        <i/>
        <sz val="10"/>
        <rFont val="Arial"/>
        <family val="2"/>
      </rPr>
      <t>Pouteria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</si>
  <si>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>Clusia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</si>
  <si>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>Psidium araca</t>
    </r>
    <r>
      <rPr>
        <sz val="10"/>
        <rFont val="Arial"/>
      </rPr>
      <t xml:space="preserve"> Raddi</t>
    </r>
  </si>
  <si>
    <r>
      <rPr>
        <i/>
        <sz val="10"/>
        <rFont val="Arial"/>
        <family val="2"/>
      </rPr>
      <t>Eugenia jambolana</t>
    </r>
    <r>
      <rPr>
        <sz val="10"/>
        <rFont val="Arial"/>
      </rPr>
      <t xml:space="preserve"> Lam.</t>
    </r>
  </si>
  <si>
    <r>
      <rPr>
        <i/>
        <sz val="10"/>
        <rFont val="Arial"/>
        <family val="2"/>
      </rPr>
      <t>Rollinia mucosa</t>
    </r>
    <r>
      <rPr>
        <sz val="10"/>
        <rFont val="Arial"/>
      </rPr>
      <t xml:space="preserve"> (Jacq.) Baill.</t>
    </r>
  </si>
  <si>
    <r>
      <rPr>
        <i/>
        <sz val="10"/>
        <rFont val="Arial"/>
        <family val="2"/>
      </rPr>
      <t>Theobroma cacao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</si>
  <si>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Terminalia catappa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</si>
  <si>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Crescentia cujete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</si>
  <si>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Cecropia</t>
    </r>
    <r>
      <rPr>
        <sz val="10"/>
        <rFont val="Arial"/>
      </rPr>
      <t xml:space="preserve"> spp.</t>
    </r>
  </si>
  <si>
    <r>
      <rPr>
        <i/>
        <sz val="10"/>
        <rFont val="Arial"/>
        <family val="2"/>
      </rPr>
      <t>Guatteria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</si>
  <si>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>Ficus maxima</t>
    </r>
    <r>
      <rPr>
        <sz val="10"/>
        <rFont val="Arial"/>
      </rPr>
      <t xml:space="preserve"> Mill.</t>
    </r>
  </si>
  <si>
    <r>
      <rPr>
        <i/>
        <sz val="10"/>
        <rFont val="Arial"/>
        <family val="2"/>
      </rPr>
      <t>Psidium guajava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</si>
  <si>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Inga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</si>
  <si>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>Genipa caruto</t>
    </r>
    <r>
      <rPr>
        <sz val="10"/>
        <rFont val="Arial"/>
      </rPr>
      <t xml:space="preserve"> H.B.K.</t>
    </r>
  </si>
  <si>
    <r>
      <rPr>
        <i/>
        <sz val="10"/>
        <rFont val="Arial"/>
        <family val="2"/>
      </rPr>
      <t>Solanum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</si>
  <si>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>Vismia guineensis</t>
    </r>
    <r>
      <rPr>
        <sz val="10"/>
        <rFont val="Arial"/>
      </rPr>
      <t xml:space="preserve"> (Aubl.) Choisy</t>
    </r>
  </si>
  <si>
    <r>
      <rPr>
        <i/>
        <sz val="10"/>
        <rFont val="Arial"/>
        <family val="2"/>
      </rPr>
      <t>Citrus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</si>
  <si>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 xml:space="preserve">Maclura tinctoria </t>
    </r>
    <r>
      <rPr>
        <sz val="10"/>
        <rFont val="Arial"/>
      </rPr>
      <t>(L.) D.Don ex Steud.</t>
    </r>
  </si>
  <si>
    <r>
      <rPr>
        <i/>
        <sz val="10"/>
        <rFont val="Arial"/>
        <family val="2"/>
      </rPr>
      <t>Ocotea</t>
    </r>
    <r>
      <rPr>
        <sz val="10"/>
        <rFont val="Arial"/>
      </rPr>
      <t xml:space="preserve"> sp.</t>
    </r>
  </si>
  <si>
    <r>
      <rPr>
        <i/>
        <sz val="10"/>
        <rFont val="Arial"/>
        <family val="2"/>
      </rPr>
      <t xml:space="preserve">Platymiscium filipes </t>
    </r>
    <r>
      <rPr>
        <sz val="10"/>
        <rFont val="Arial"/>
      </rPr>
      <t>Benth.</t>
    </r>
  </si>
  <si>
    <r>
      <rPr>
        <i/>
        <sz val="10"/>
        <rFont val="Arial"/>
        <family val="2"/>
      </rPr>
      <t xml:space="preserve">Mangifera </t>
    </r>
    <r>
      <rPr>
        <sz val="10"/>
        <rFont val="Arial"/>
      </rPr>
      <t>spp.</t>
    </r>
  </si>
  <si>
    <r>
      <rPr>
        <i/>
        <sz val="10"/>
        <rFont val="Arial"/>
        <family val="2"/>
      </rPr>
      <t>Senna obtusifolia</t>
    </r>
    <r>
      <rPr>
        <sz val="10"/>
        <rFont val="Arial"/>
      </rPr>
      <t xml:space="preserve"> (L.) Irwing &amp; Barneby</t>
    </r>
  </si>
  <si>
    <r>
      <rPr>
        <i/>
        <sz val="10"/>
        <rFont val="Arial"/>
        <family val="2"/>
      </rPr>
      <t>Swietenia macrophylla</t>
    </r>
    <r>
      <rPr>
        <sz val="10"/>
        <rFont val="Arial"/>
      </rPr>
      <t xml:space="preserve"> King</t>
    </r>
  </si>
  <si>
    <r>
      <rPr>
        <i/>
        <sz val="10"/>
        <rFont val="Arial"/>
        <family val="2"/>
      </rPr>
      <t xml:space="preserve">Schefflera morototoni </t>
    </r>
    <r>
      <rPr>
        <sz val="10"/>
        <rFont val="Arial"/>
      </rPr>
      <t>(Aubl.) Maguire et al.</t>
    </r>
  </si>
  <si>
    <r>
      <rPr>
        <i/>
        <sz val="10"/>
        <rFont val="Arial"/>
        <family val="2"/>
      </rPr>
      <t>Maquira coriacea</t>
    </r>
    <r>
      <rPr>
        <sz val="10"/>
        <rFont val="Arial"/>
      </rPr>
      <t xml:space="preserve"> (Karst.) C.C.Berg</t>
    </r>
  </si>
  <si>
    <r>
      <rPr>
        <i/>
        <sz val="10"/>
        <rFont val="Arial"/>
        <family val="2"/>
      </rPr>
      <t>Calycophyllum spruceanum</t>
    </r>
    <r>
      <rPr>
        <sz val="10"/>
        <rFont val="Arial"/>
      </rPr>
      <t xml:space="preserve"> Benth.</t>
    </r>
  </si>
  <si>
    <r>
      <rPr>
        <i/>
        <sz val="10"/>
        <rFont val="Arial"/>
        <family val="2"/>
      </rPr>
      <t>Bombax munguba</t>
    </r>
    <r>
      <rPr>
        <sz val="10"/>
        <rFont val="Arial"/>
      </rPr>
      <t xml:space="preserve"> Mart.</t>
    </r>
  </si>
  <si>
    <r>
      <rPr>
        <i/>
        <sz val="10"/>
        <rFont val="Arial"/>
        <family val="2"/>
      </rPr>
      <t>Morinda citrifolia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</si>
  <si>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Schizolobium amazonicum</t>
    </r>
    <r>
      <rPr>
        <sz val="10"/>
        <rFont val="Arial"/>
      </rPr>
      <t xml:space="preserve"> Huber ex Ducke</t>
    </r>
  </si>
  <si>
    <r>
      <rPr>
        <i/>
        <sz val="10"/>
        <rFont val="Arial"/>
        <family val="2"/>
      </rPr>
      <t>Piper tuberculatum</t>
    </r>
    <r>
      <rPr>
        <sz val="10"/>
        <rFont val="Arial"/>
      </rPr>
      <t xml:space="preserve"> Jacq.</t>
    </r>
  </si>
  <si>
    <r>
      <rPr>
        <i/>
        <sz val="10"/>
        <rFont val="Arial"/>
        <family val="2"/>
      </rPr>
      <t xml:space="preserve">Talisia esculenta </t>
    </r>
    <r>
      <rPr>
        <sz val="10"/>
        <rFont val="Arial"/>
      </rPr>
      <t>(A.St.-Hil) Radlk</t>
    </r>
  </si>
  <si>
    <r>
      <rPr>
        <i/>
        <sz val="10"/>
        <rFont val="Arial"/>
        <family val="2"/>
      </rPr>
      <t>Ceiba pentandra</t>
    </r>
    <r>
      <rPr>
        <sz val="10"/>
        <rFont val="Arial"/>
      </rPr>
      <t xml:space="preserve"> Gaerth.</t>
    </r>
  </si>
  <si>
    <r>
      <rPr>
        <i/>
        <sz val="10"/>
        <rFont val="Arial"/>
        <family val="2"/>
      </rPr>
      <t>Hevea guianensis</t>
    </r>
    <r>
      <rPr>
        <sz val="10"/>
        <rFont val="Arial"/>
      </rPr>
      <t xml:space="preserve"> Aubl.</t>
    </r>
  </si>
  <si>
    <r>
      <rPr>
        <i/>
        <sz val="10"/>
        <rFont val="Arial"/>
        <family val="2"/>
      </rPr>
      <t>Zanthoxylum rhoifolium</t>
    </r>
    <r>
      <rPr>
        <sz val="10"/>
        <rFont val="Arial"/>
      </rPr>
      <t xml:space="preserve"> Lam.</t>
    </r>
  </si>
  <si>
    <r>
      <rPr>
        <i/>
        <sz val="10"/>
        <rFont val="Arial"/>
        <family val="2"/>
      </rPr>
      <t>Buchenavia</t>
    </r>
    <r>
      <rPr>
        <sz val="10"/>
        <rFont val="Arial"/>
      </rPr>
      <t xml:space="preserve"> spp.</t>
    </r>
  </si>
  <si>
    <r>
      <rPr>
        <i/>
        <sz val="10"/>
        <rFont val="Arial"/>
        <family val="2"/>
      </rPr>
      <t>Spondias mombin</t>
    </r>
    <r>
      <rPr>
        <sz val="10"/>
        <rFont val="Arial"/>
      </rPr>
      <t xml:space="preserve"> L.</t>
    </r>
  </si>
  <si>
    <r>
      <rPr>
        <i/>
        <sz val="10"/>
        <rFont val="Arial"/>
        <family val="2"/>
      </rPr>
      <t>Sapium eglandulosum</t>
    </r>
    <r>
      <rPr>
        <sz val="10"/>
        <rFont val="Arial"/>
      </rPr>
      <t xml:space="preserve"> Ule</t>
    </r>
  </si>
  <si>
    <r>
      <rPr>
        <i/>
        <sz val="10"/>
        <rFont val="Arial"/>
        <family val="2"/>
      </rPr>
      <t>Tachigali paniculata</t>
    </r>
    <r>
      <rPr>
        <sz val="10"/>
        <rFont val="Arial"/>
      </rPr>
      <t xml:space="preserve"> Aubl.</t>
    </r>
  </si>
  <si>
    <r>
      <rPr>
        <i/>
        <sz val="10"/>
        <rFont val="Arial"/>
        <family val="2"/>
      </rPr>
      <t>Tachigalia myrmecophila</t>
    </r>
    <r>
      <rPr>
        <sz val="10"/>
        <rFont val="Arial"/>
      </rPr>
      <t xml:space="preserve"> Ducke</t>
    </r>
  </si>
  <si>
    <r>
      <rPr>
        <i/>
        <sz val="10"/>
        <rFont val="Arial"/>
        <family val="2"/>
      </rPr>
      <t>Tectona grandi</t>
    </r>
    <r>
      <rPr>
        <sz val="10"/>
        <rFont val="Arial"/>
      </rPr>
      <t>s L.f.</t>
    </r>
  </si>
  <si>
    <r>
      <rPr>
        <i/>
        <sz val="10"/>
        <rFont val="Arial"/>
        <family val="2"/>
      </rPr>
      <t>Sloanea grandiflora</t>
    </r>
    <r>
      <rPr>
        <sz val="10"/>
        <rFont val="Arial"/>
      </rPr>
      <t xml:space="preserve"> Ducke</t>
    </r>
  </si>
  <si>
    <r>
      <rPr>
        <i/>
        <sz val="10"/>
        <rFont val="Arial"/>
        <family val="2"/>
      </rPr>
      <t>Piper peltatum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</si>
  <si>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Musa </t>
    </r>
    <r>
      <rPr>
        <sz val="10"/>
        <rFont val="Arial"/>
        <family val="2"/>
      </rPr>
      <t>sp.</t>
    </r>
  </si>
  <si>
    <r>
      <rPr>
        <i/>
        <sz val="10"/>
        <rFont val="Arial"/>
        <family val="2"/>
      </rPr>
      <t>Carica papaya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</si>
  <si>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Siparuna foetida </t>
    </r>
    <r>
      <rPr>
        <sz val="10"/>
        <rFont val="Arial"/>
        <family val="2"/>
      </rPr>
      <t>Barb.Rodr.</t>
    </r>
  </si>
  <si>
    <r>
      <rPr>
        <i/>
        <sz val="10"/>
        <rFont val="Arial"/>
        <family val="2"/>
      </rPr>
      <t>Arrabidaea nigrescens</t>
    </r>
    <r>
      <rPr>
        <sz val="10"/>
        <rFont val="Arial"/>
        <family val="2"/>
      </rPr>
      <t xml:space="preserve"> Sandwith </t>
    </r>
  </si>
  <si>
    <r>
      <rPr>
        <i/>
        <sz val="10"/>
        <rFont val="Arial"/>
        <family val="2"/>
      </rPr>
      <t>Panicum</t>
    </r>
    <r>
      <rPr>
        <sz val="10"/>
        <rFont val="Arial"/>
        <family val="2"/>
      </rPr>
      <t xml:space="preserve"> sp.</t>
    </r>
  </si>
  <si>
    <r>
      <t xml:space="preserve">Euterpe precatoria </t>
    </r>
    <r>
      <rPr>
        <sz val="10"/>
        <rFont val="Arial"/>
        <family val="2"/>
      </rPr>
      <t>Mart.</t>
    </r>
  </si>
  <si>
    <r>
      <rPr>
        <i/>
        <sz val="10"/>
        <rFont val="Arial"/>
        <family val="2"/>
      </rPr>
      <t>Astrocaryum</t>
    </r>
    <r>
      <rPr>
        <sz val="10"/>
        <rFont val="Arial"/>
        <family val="2"/>
      </rPr>
      <t xml:space="preserve"> sp.</t>
    </r>
  </si>
  <si>
    <t>Madeireiro</t>
  </si>
  <si>
    <t>Ecológico</t>
  </si>
  <si>
    <t>Medicinal</t>
  </si>
  <si>
    <t>Ornamental</t>
  </si>
  <si>
    <t>Vulnerável</t>
  </si>
  <si>
    <t>Madeireiro/fruto</t>
  </si>
  <si>
    <t>Madeireiro/ornamental</t>
  </si>
  <si>
    <t>Classificação de uso econômico</t>
  </si>
  <si>
    <t>Fruto/madeireiro</t>
  </si>
  <si>
    <r>
      <rPr>
        <i/>
        <sz val="10"/>
        <rFont val="Arial"/>
        <family val="2"/>
      </rPr>
      <t>Maclura tinctoria</t>
    </r>
    <r>
      <rPr>
        <sz val="10"/>
        <rFont val="Arial"/>
      </rPr>
      <t xml:space="preserve"> (L.) D.Don ex Steud.</t>
    </r>
  </si>
  <si>
    <t>Protegida/látex</t>
  </si>
  <si>
    <r>
      <rPr>
        <i/>
        <sz val="10"/>
        <rFont val="Arial"/>
        <family val="2"/>
      </rPr>
      <t>Platymiscium filipes</t>
    </r>
    <r>
      <rPr>
        <sz val="10"/>
        <rFont val="Arial"/>
      </rPr>
      <t xml:space="preserve"> Benth.</t>
    </r>
  </si>
  <si>
    <r>
      <rPr>
        <i/>
        <sz val="10"/>
        <rFont val="Arial"/>
        <family val="2"/>
      </rPr>
      <t>Mangifera</t>
    </r>
    <r>
      <rPr>
        <sz val="10"/>
        <rFont val="Arial"/>
      </rPr>
      <t xml:space="preserve"> spp.</t>
    </r>
  </si>
  <si>
    <r>
      <rPr>
        <i/>
        <sz val="10"/>
        <rFont val="Arial"/>
        <family val="2"/>
      </rPr>
      <t>Schefflera morototoni</t>
    </r>
    <r>
      <rPr>
        <sz val="10"/>
        <rFont val="Arial"/>
      </rPr>
      <t xml:space="preserve"> (Aubl.) Maguire et al.</t>
    </r>
  </si>
  <si>
    <r>
      <rPr>
        <i/>
        <sz val="10"/>
        <rFont val="Arial"/>
        <family val="2"/>
      </rPr>
      <t>Talisia esculenta</t>
    </r>
    <r>
      <rPr>
        <sz val="10"/>
        <rFont val="Arial"/>
      </rPr>
      <t xml:space="preserve"> (A.St.-Hil) Radlk</t>
    </r>
  </si>
  <si>
    <r>
      <rPr>
        <i/>
        <sz val="10"/>
        <rFont val="Arial"/>
        <family val="2"/>
      </rPr>
      <t xml:space="preserve">Zanthoxylum rhoifolium </t>
    </r>
    <r>
      <rPr>
        <sz val="10"/>
        <rFont val="Arial"/>
      </rPr>
      <t>Lam.</t>
    </r>
  </si>
  <si>
    <r>
      <rPr>
        <i/>
        <sz val="10"/>
        <rFont val="Arial"/>
        <family val="2"/>
      </rPr>
      <t>Tectona grandis</t>
    </r>
    <r>
      <rPr>
        <sz val="10"/>
        <rFont val="Arial"/>
      </rPr>
      <t xml:space="preserve"> L.f.</t>
    </r>
  </si>
  <si>
    <r>
      <rPr>
        <i/>
        <sz val="10"/>
        <rFont val="Arial"/>
        <family val="2"/>
      </rPr>
      <t xml:space="preserve">Sloanea grandiflora </t>
    </r>
    <r>
      <rPr>
        <sz val="10"/>
        <rFont val="Arial"/>
      </rPr>
      <t>Ducke</t>
    </r>
  </si>
  <si>
    <t>Espécies que ocorreram, porém não foram inventariadas</t>
  </si>
  <si>
    <t>esp</t>
  </si>
  <si>
    <t>Dados</t>
  </si>
  <si>
    <t>Soma de Vol (m³)</t>
  </si>
  <si>
    <t>Uso econômico</t>
  </si>
  <si>
    <t>Fruto/Madeireiro</t>
  </si>
  <si>
    <t xml:space="preserve">Total especie </t>
  </si>
  <si>
    <t xml:space="preserve">Produção de látex </t>
  </si>
  <si>
    <t>Madeireiro/Ornamental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</si>
</sst>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0.000;[Red]0.00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sz val="10"/>
      <name val="Arial"/>
      <family val="2"/>
    </font>
    <font>
      <i/>
      <sz val="12"/>
      <name val="Times New Roman"/>
      <family val="1"/>
    </font>
    <font>
      <sz val="12"/>
      <color indexed="63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u/>
      <sz val="10"/>
      <color theme="10"/>
      <name val="Arial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3" tint="-0.499984740745262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rgb="FF373737"/>
      <name val="Times New Roman"/>
      <family val="1"/>
    </font>
    <font>
      <sz val="12"/>
      <color rgb="FF373737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0" applyFont="1"/>
    <xf numFmtId="0" fontId="0" fillId="0" borderId="6" xfId="0" applyBorder="1"/>
    <xf numFmtId="0" fontId="1" fillId="0" borderId="6" xfId="0" applyFont="1" applyBorder="1"/>
    <xf numFmtId="2" fontId="1" fillId="0" borderId="6" xfId="0" applyNumberFormat="1" applyFont="1" applyBorder="1"/>
    <xf numFmtId="164" fontId="0" fillId="0" borderId="6" xfId="0" applyNumberFormat="1" applyBorder="1" applyAlignment="1">
      <alignment horizontal="center"/>
    </xf>
    <xf numFmtId="167" fontId="0" fillId="0" borderId="6" xfId="0" applyNumberFormat="1" applyBorder="1"/>
    <xf numFmtId="0" fontId="1" fillId="0" borderId="6" xfId="0" applyFont="1" applyFill="1" applyBorder="1"/>
    <xf numFmtId="0" fontId="19" fillId="0" borderId="1" xfId="0" applyFont="1" applyBorder="1"/>
    <xf numFmtId="164" fontId="19" fillId="0" borderId="1" xfId="0" applyNumberFormat="1" applyFont="1" applyBorder="1"/>
    <xf numFmtId="164" fontId="19" fillId="0" borderId="1" xfId="0" applyNumberFormat="1" applyFont="1" applyFill="1" applyBorder="1"/>
    <xf numFmtId="0" fontId="20" fillId="0" borderId="1" xfId="0" applyFont="1" applyFill="1" applyBorder="1"/>
    <xf numFmtId="0" fontId="3" fillId="0" borderId="1" xfId="0" applyFont="1" applyBorder="1"/>
    <xf numFmtId="0" fontId="20" fillId="0" borderId="1" xfId="0" applyFont="1" applyBorder="1" applyAlignment="1">
      <alignment horizontal="center"/>
    </xf>
    <xf numFmtId="0" fontId="7" fillId="0" borderId="1" xfId="0" applyFont="1" applyBorder="1"/>
    <xf numFmtId="0" fontId="19" fillId="0" borderId="1" xfId="0" applyFont="1" applyBorder="1" applyAlignment="1">
      <alignment horizontal="left"/>
    </xf>
    <xf numFmtId="0" fontId="21" fillId="0" borderId="1" xfId="0" applyFont="1" applyBorder="1" applyAlignment="1"/>
    <xf numFmtId="0" fontId="3" fillId="0" borderId="1" xfId="0" applyFont="1" applyBorder="1" applyAlignment="1"/>
    <xf numFmtId="164" fontId="0" fillId="0" borderId="0" xfId="0" applyNumberFormat="1"/>
    <xf numFmtId="0" fontId="22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1" applyFont="1" applyBorder="1" applyAlignment="1" applyProtection="1"/>
    <xf numFmtId="1" fontId="3" fillId="0" borderId="1" xfId="0" applyNumberFormat="1" applyFont="1" applyFill="1" applyBorder="1"/>
    <xf numFmtId="0" fontId="20" fillId="0" borderId="1" xfId="0" applyFont="1" applyBorder="1" applyAlignment="1"/>
    <xf numFmtId="1" fontId="19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/>
    <xf numFmtId="0" fontId="23" fillId="0" borderId="1" xfId="0" applyFont="1" applyBorder="1"/>
    <xf numFmtId="0" fontId="3" fillId="3" borderId="1" xfId="0" applyFont="1" applyFill="1" applyBorder="1"/>
    <xf numFmtId="0" fontId="22" fillId="0" borderId="1" xfId="0" applyFont="1" applyBorder="1" applyAlignment="1">
      <alignment horizontal="left" vertical="center"/>
    </xf>
    <xf numFmtId="0" fontId="24" fillId="0" borderId="1" xfId="0" applyFont="1" applyBorder="1"/>
    <xf numFmtId="0" fontId="25" fillId="0" borderId="1" xfId="0" applyFont="1" applyBorder="1"/>
    <xf numFmtId="0" fontId="1" fillId="0" borderId="1" xfId="0" applyFont="1" applyBorder="1"/>
    <xf numFmtId="0" fontId="0" fillId="0" borderId="1" xfId="0" applyBorder="1"/>
    <xf numFmtId="0" fontId="21" fillId="0" borderId="1" xfId="0" applyFont="1" applyBorder="1" applyAlignment="1">
      <alignment horizontal="left"/>
    </xf>
    <xf numFmtId="0" fontId="18" fillId="4" borderId="1" xfId="0" applyFont="1" applyFill="1" applyBorder="1"/>
    <xf numFmtId="164" fontId="0" fillId="0" borderId="1" xfId="0" applyNumberFormat="1" applyBorder="1" applyAlignment="1">
      <alignment horizontal="center"/>
    </xf>
    <xf numFmtId="0" fontId="18" fillId="2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textRotation="90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textRotation="90"/>
    </xf>
    <xf numFmtId="2" fontId="1" fillId="0" borderId="1" xfId="0" applyNumberFormat="1" applyFont="1" applyBorder="1"/>
    <xf numFmtId="167" fontId="0" fillId="0" borderId="1" xfId="0" applyNumberFormat="1" applyBorder="1"/>
    <xf numFmtId="0" fontId="18" fillId="5" borderId="0" xfId="0" applyFont="1" applyFill="1" applyBorder="1" applyAlignment="1">
      <alignment horizontal="center"/>
    </xf>
    <xf numFmtId="165" fontId="0" fillId="0" borderId="1" xfId="0" applyNumberFormat="1" applyBorder="1"/>
    <xf numFmtId="49" fontId="18" fillId="4" borderId="1" xfId="0" applyNumberFormat="1" applyFont="1" applyFill="1" applyBorder="1"/>
    <xf numFmtId="49" fontId="18" fillId="5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4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6" fillId="0" borderId="1" xfId="0" applyFont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7" fillId="0" borderId="2" xfId="0" applyFont="1" applyBorder="1"/>
    <xf numFmtId="0" fontId="27" fillId="0" borderId="2" xfId="0" applyNumberFormat="1" applyFont="1" applyBorder="1"/>
    <xf numFmtId="0" fontId="28" fillId="2" borderId="2" xfId="0" applyNumberFormat="1" applyFont="1" applyFill="1" applyBorder="1"/>
    <xf numFmtId="0" fontId="28" fillId="2" borderId="2" xfId="0" applyFont="1" applyFill="1" applyBorder="1" applyAlignment="1">
      <alignment horizontal="center" vertical="center"/>
    </xf>
    <xf numFmtId="0" fontId="29" fillId="0" borderId="1" xfId="0" applyFont="1" applyBorder="1"/>
    <xf numFmtId="0" fontId="29" fillId="0" borderId="1" xfId="0" applyNumberFormat="1" applyFont="1" applyBorder="1"/>
    <xf numFmtId="164" fontId="29" fillId="0" borderId="1" xfId="0" applyNumberFormat="1" applyFont="1" applyBorder="1"/>
    <xf numFmtId="0" fontId="27" fillId="0" borderId="1" xfId="0" applyFont="1" applyBorder="1"/>
    <xf numFmtId="166" fontId="27" fillId="0" borderId="1" xfId="0" applyNumberFormat="1" applyFont="1" applyBorder="1"/>
    <xf numFmtId="165" fontId="27" fillId="0" borderId="1" xfId="0" applyNumberFormat="1" applyFont="1" applyBorder="1"/>
    <xf numFmtId="0" fontId="27" fillId="2" borderId="1" xfId="0" applyFont="1" applyFill="1" applyBorder="1" applyAlignment="1">
      <alignment horizontal="center" vertical="center"/>
    </xf>
    <xf numFmtId="2" fontId="27" fillId="0" borderId="1" xfId="0" applyNumberFormat="1" applyFont="1" applyBorder="1"/>
    <xf numFmtId="49" fontId="30" fillId="2" borderId="1" xfId="0" applyNumberFormat="1" applyFont="1" applyFill="1" applyBorder="1"/>
    <xf numFmtId="2" fontId="29" fillId="0" borderId="1" xfId="0" applyNumberFormat="1" applyFont="1" applyBorder="1" applyAlignment="1">
      <alignment horizontal="center"/>
    </xf>
    <xf numFmtId="2" fontId="30" fillId="2" borderId="1" xfId="0" applyNumberFormat="1" applyFont="1" applyFill="1" applyBorder="1" applyAlignment="1">
      <alignment horizontal="center"/>
    </xf>
    <xf numFmtId="0" fontId="30" fillId="2" borderId="1" xfId="0" applyNumberFormat="1" applyFont="1" applyFill="1" applyBorder="1"/>
    <xf numFmtId="164" fontId="30" fillId="2" borderId="1" xfId="0" applyNumberFormat="1" applyFont="1" applyFill="1" applyBorder="1"/>
    <xf numFmtId="2" fontId="29" fillId="0" borderId="1" xfId="0" applyNumberFormat="1" applyFont="1" applyBorder="1" applyAlignment="1">
      <alignment horizontal="right"/>
    </xf>
    <xf numFmtId="2" fontId="30" fillId="2" borderId="1" xfId="0" applyNumberFormat="1" applyFont="1" applyFill="1" applyBorder="1" applyAlignment="1">
      <alignment horizontal="right"/>
    </xf>
    <xf numFmtId="165" fontId="0" fillId="0" borderId="0" xfId="0" applyNumberFormat="1" applyBorder="1"/>
    <xf numFmtId="0" fontId="28" fillId="2" borderId="1" xfId="0" applyFont="1" applyFill="1" applyBorder="1"/>
    <xf numFmtId="0" fontId="0" fillId="0" borderId="7" xfId="0" applyBorder="1"/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NumberFormat="1" applyBorder="1"/>
    <xf numFmtId="164" fontId="0" fillId="0" borderId="10" xfId="0" applyNumberFormat="1" applyBorder="1"/>
    <xf numFmtId="165" fontId="0" fillId="0" borderId="10" xfId="0" applyNumberFormat="1" applyBorder="1"/>
    <xf numFmtId="0" fontId="9" fillId="2" borderId="10" xfId="0" applyFont="1" applyFill="1" applyBorder="1"/>
    <xf numFmtId="0" fontId="9" fillId="2" borderId="10" xfId="0" applyNumberFormat="1" applyFont="1" applyFill="1" applyBorder="1"/>
    <xf numFmtId="164" fontId="9" fillId="2" borderId="10" xfId="0" applyNumberFormat="1" applyFont="1" applyFill="1" applyBorder="1"/>
    <xf numFmtId="165" fontId="9" fillId="2" borderId="10" xfId="0" applyNumberFormat="1" applyFont="1" applyFill="1" applyBorder="1"/>
    <xf numFmtId="0" fontId="0" fillId="0" borderId="11" xfId="0" applyBorder="1"/>
    <xf numFmtId="0" fontId="0" fillId="0" borderId="11" xfId="0" applyNumberFormat="1" applyBorder="1"/>
    <xf numFmtId="164" fontId="0" fillId="0" borderId="11" xfId="0" applyNumberFormat="1" applyBorder="1"/>
    <xf numFmtId="165" fontId="0" fillId="0" borderId="11" xfId="0" applyNumberFormat="1" applyBorder="1"/>
    <xf numFmtId="0" fontId="27" fillId="2" borderId="1" xfId="0" applyFont="1" applyFill="1" applyBorder="1"/>
    <xf numFmtId="0" fontId="27" fillId="2" borderId="1" xfId="0" applyFont="1" applyFill="1" applyBorder="1" applyAlignment="1"/>
    <xf numFmtId="0" fontId="0" fillId="2" borderId="10" xfId="0" applyFill="1" applyBorder="1"/>
    <xf numFmtId="0" fontId="0" fillId="2" borderId="10" xfId="0" applyFill="1" applyBorder="1" applyAlignment="1"/>
    <xf numFmtId="0" fontId="0" fillId="0" borderId="1" xfId="0" applyNumberFormat="1" applyBorder="1"/>
    <xf numFmtId="164" fontId="0" fillId="0" borderId="1" xfId="0" applyNumberFormat="1" applyBorder="1"/>
    <xf numFmtId="0" fontId="27" fillId="0" borderId="1" xfId="0" applyFont="1" applyFill="1" applyBorder="1"/>
    <xf numFmtId="164" fontId="28" fillId="2" borderId="1" xfId="0" applyNumberFormat="1" applyFont="1" applyFill="1" applyBorder="1"/>
    <xf numFmtId="164" fontId="9" fillId="2" borderId="1" xfId="0" applyNumberFormat="1" applyFont="1" applyFill="1" applyBorder="1"/>
    <xf numFmtId="0" fontId="32" fillId="4" borderId="1" xfId="0" applyFont="1" applyFill="1" applyBorder="1"/>
    <xf numFmtId="49" fontId="32" fillId="4" borderId="1" xfId="0" applyNumberFormat="1" applyFont="1" applyFill="1" applyBorder="1"/>
    <xf numFmtId="49" fontId="32" fillId="5" borderId="1" xfId="0" applyNumberFormat="1" applyFont="1" applyFill="1" applyBorder="1" applyAlignment="1">
      <alignment horizontal="center"/>
    </xf>
    <xf numFmtId="0" fontId="32" fillId="2" borderId="1" xfId="0" applyFont="1" applyFill="1" applyBorder="1"/>
    <xf numFmtId="0" fontId="18" fillId="5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NumberFormat="1" applyFont="1" applyFill="1" applyBorder="1"/>
    <xf numFmtId="165" fontId="9" fillId="2" borderId="1" xfId="0" applyNumberFormat="1" applyFont="1" applyFill="1" applyBorder="1"/>
    <xf numFmtId="1" fontId="0" fillId="0" borderId="0" xfId="0" applyNumberFormat="1"/>
    <xf numFmtId="9" fontId="0" fillId="0" borderId="0" xfId="0" applyNumberFormat="1"/>
    <xf numFmtId="0" fontId="28" fillId="2" borderId="1" xfId="0" applyFont="1" applyFill="1" applyBorder="1" applyAlignment="1">
      <alignment horizontal="center" vertical="center"/>
    </xf>
    <xf numFmtId="166" fontId="0" fillId="0" borderId="1" xfId="0" applyNumberFormat="1" applyBorder="1"/>
    <xf numFmtId="166" fontId="9" fillId="2" borderId="1" xfId="0" applyNumberFormat="1" applyFont="1" applyFill="1" applyBorder="1"/>
    <xf numFmtId="0" fontId="27" fillId="0" borderId="12" xfId="0" applyNumberFormat="1" applyFont="1" applyFill="1" applyBorder="1"/>
    <xf numFmtId="0" fontId="9" fillId="2" borderId="2" xfId="0" applyFont="1" applyFill="1" applyBorder="1"/>
    <xf numFmtId="0" fontId="0" fillId="0" borderId="2" xfId="0" applyBorder="1"/>
    <xf numFmtId="2" fontId="29" fillId="0" borderId="0" xfId="0" applyNumberFormat="1" applyFont="1" applyBorder="1" applyAlignment="1">
      <alignment horizontal="right"/>
    </xf>
    <xf numFmtId="2" fontId="30" fillId="2" borderId="0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Fill="1" applyBorder="1"/>
    <xf numFmtId="0" fontId="20" fillId="6" borderId="1" xfId="0" applyFont="1" applyFill="1" applyBorder="1" applyAlignment="1"/>
    <xf numFmtId="0" fontId="0" fillId="5" borderId="1" xfId="0" applyFill="1" applyBorder="1"/>
    <xf numFmtId="0" fontId="0" fillId="0" borderId="13" xfId="0" applyBorder="1"/>
    <xf numFmtId="0" fontId="0" fillId="0" borderId="14" xfId="0" applyBorder="1"/>
    <xf numFmtId="0" fontId="0" fillId="0" borderId="7" xfId="0" applyNumberFormat="1" applyBorder="1"/>
    <xf numFmtId="0" fontId="0" fillId="0" borderId="14" xfId="0" applyNumberFormat="1" applyBorder="1"/>
    <xf numFmtId="0" fontId="0" fillId="0" borderId="8" xfId="0" applyNumberFormat="1" applyBorder="1"/>
    <xf numFmtId="0" fontId="0" fillId="0" borderId="15" xfId="0" applyNumberFormat="1" applyBorder="1"/>
    <xf numFmtId="0" fontId="0" fillId="0" borderId="9" xfId="0" applyNumberFormat="1" applyBorder="1"/>
    <xf numFmtId="0" fontId="0" fillId="0" borderId="16" xfId="0" applyNumberFormat="1" applyBorder="1"/>
    <xf numFmtId="0" fontId="28" fillId="2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67-4F6A-A07C-BE77B4BF15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67-4F6A-A07C-BE77B4BF15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67-4F6A-A07C-BE77B4BF15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67-4F6A-A07C-BE77B4BF15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67-4F6A-A07C-BE77B4BF15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67-4F6A-A07C-BE77B4BF15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67-4F6A-A07C-BE77B4BF1534}"/>
              </c:ext>
            </c:extLst>
          </c:dPt>
          <c:dLbls>
            <c:dLbl>
              <c:idx val="3"/>
              <c:layout>
                <c:manualLayout>
                  <c:x val="-6.2414373461049326E-2"/>
                  <c:y val="0.10325129170174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67-4F6A-A07C-BE77B4BF1534}"/>
                </c:ext>
              </c:extLst>
            </c:dLbl>
            <c:dLbl>
              <c:idx val="4"/>
              <c:layout>
                <c:manualLayout>
                  <c:x val="-0.11768466055145169"/>
                  <c:y val="4.5989534327077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67-4F6A-A07C-BE77B4BF1534}"/>
                </c:ext>
              </c:extLst>
            </c:dLbl>
            <c:dLbl>
              <c:idx val="5"/>
              <c:layout>
                <c:manualLayout>
                  <c:x val="-4.447936791406229E-2"/>
                  <c:y val="1.650737054094653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92107043320616"/>
                      <c:h val="0.11844104392611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67-4F6A-A07C-BE77B4BF1534}"/>
                </c:ext>
              </c:extLst>
            </c:dLbl>
            <c:dLbl>
              <c:idx val="6"/>
              <c:layout>
                <c:manualLayout>
                  <c:x val="0.1125224450036529"/>
                  <c:y val="-9.65914260717411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267-4F6A-A07C-BE77B4BF1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[1]Planilha1!$F$28:$F$34</c:f>
              <c:strCache>
                <c:ptCount val="7"/>
                <c:pt idx="0">
                  <c:v>Ecológico</c:v>
                </c:pt>
                <c:pt idx="1">
                  <c:v>Fruto</c:v>
                </c:pt>
                <c:pt idx="2">
                  <c:v>Madeireiro</c:v>
                </c:pt>
                <c:pt idx="3">
                  <c:v>Medicinal</c:v>
                </c:pt>
                <c:pt idx="4">
                  <c:v>Ornamental</c:v>
                </c:pt>
                <c:pt idx="5">
                  <c:v>Produção de látex </c:v>
                </c:pt>
                <c:pt idx="6">
                  <c:v>Vulnerável</c:v>
                </c:pt>
              </c:strCache>
            </c:strRef>
          </c:cat>
          <c:val>
            <c:numRef>
              <c:f>[1]Planilha1!$G$28:$G$34</c:f>
              <c:numCache>
                <c:formatCode>0.00</c:formatCode>
                <c:ptCount val="7"/>
                <c:pt idx="0">
                  <c:v>16.326530612244898</c:v>
                </c:pt>
                <c:pt idx="1">
                  <c:v>28.571428571428569</c:v>
                </c:pt>
                <c:pt idx="2">
                  <c:v>42.857142857142854</c:v>
                </c:pt>
                <c:pt idx="3">
                  <c:v>4.0816326530612246</c:v>
                </c:pt>
                <c:pt idx="4">
                  <c:v>4.0816326530612246</c:v>
                </c:pt>
                <c:pt idx="5">
                  <c:v>2.0408163265306123</c:v>
                </c:pt>
                <c:pt idx="6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67-4F6A-A07C-BE77B4BF15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'Classe DAP e gráfico'!$X$17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'Classe DAP e gráfico'!$W$18:$W$26</c:f>
              <c:strCache>
                <c:ptCount val="9"/>
                <c:pt idx="0">
                  <c:v>10 ¬ 19</c:v>
                </c:pt>
                <c:pt idx="1">
                  <c:v>20 ¬ 29</c:v>
                </c:pt>
                <c:pt idx="2">
                  <c:v>30 ¬ 39</c:v>
                </c:pt>
                <c:pt idx="3">
                  <c:v>40 ¬ 49</c:v>
                </c:pt>
                <c:pt idx="4">
                  <c:v>50 ¬ 59</c:v>
                </c:pt>
                <c:pt idx="5">
                  <c:v>60 ¬ 69</c:v>
                </c:pt>
                <c:pt idx="6">
                  <c:v>70 ¬ 79</c:v>
                </c:pt>
                <c:pt idx="7">
                  <c:v>80 ¬ 99</c:v>
                </c:pt>
                <c:pt idx="8">
                  <c:v>100 ¬ 174</c:v>
                </c:pt>
              </c:strCache>
            </c:strRef>
          </c:cat>
          <c:val>
            <c:numRef>
              <c:f>'Classe DAP e gráfico'!$X$18:$X$26</c:f>
              <c:numCache>
                <c:formatCode>0.0</c:formatCode>
                <c:ptCount val="9"/>
                <c:pt idx="0">
                  <c:v>42.620232172470978</c:v>
                </c:pt>
                <c:pt idx="1">
                  <c:v>16.749585406301826</c:v>
                </c:pt>
                <c:pt idx="2">
                  <c:v>14.759535655058</c:v>
                </c:pt>
                <c:pt idx="3">
                  <c:v>7.7943615257048089</c:v>
                </c:pt>
                <c:pt idx="4">
                  <c:v>6.9651741293532341</c:v>
                </c:pt>
                <c:pt idx="5">
                  <c:v>5.140961857379768</c:v>
                </c:pt>
                <c:pt idx="6">
                  <c:v>2.8192371475953566</c:v>
                </c:pt>
                <c:pt idx="7">
                  <c:v>2.4875621890547261</c:v>
                </c:pt>
                <c:pt idx="8">
                  <c:v>0.66334991708126034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5-46F7-B77F-076D8547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244904368"/>
        <c:axId val="244903192"/>
      </c:barChart>
      <c:catAx>
        <c:axId val="24490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Classe diamétrica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3192"/>
        <c:crosses val="autoZero"/>
        <c:auto val="1"/>
        <c:lblAlgn val="ctr"/>
        <c:lblOffset val="100"/>
        <c:noMultiLvlLbl val="0"/>
      </c:catAx>
      <c:valAx>
        <c:axId val="24490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/>
                  <a:t>% de indivíduos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436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glow rad="25400">
            <a:schemeClr val="tx1"/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'Classe DAP e gráfico'!$AB$2</c:f>
              <c:strCache>
                <c:ptCount val="1"/>
                <c:pt idx="0">
                  <c:v>Altura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3175" cap="rnd" cmpd="sng">
                <a:solidFill>
                  <a:schemeClr val="tx1"/>
                </a:solidFill>
                <a:prstDash val="solid"/>
                <a:round/>
                <a:headEnd type="none" w="sm" len="med"/>
              </a:ln>
            </c:spPr>
          </c:marker>
          <c:xVal>
            <c:numRef>
              <c:f>'Classe DAP e gráfico'!$AA$3:$AA$605</c:f>
              <c:numCache>
                <c:formatCode>0</c:formatCode>
                <c:ptCount val="603"/>
                <c:pt idx="0">
                  <c:v>31.830914183855359</c:v>
                </c:pt>
                <c:pt idx="1">
                  <c:v>11.777438248026483</c:v>
                </c:pt>
                <c:pt idx="2">
                  <c:v>10.504201680672269</c:v>
                </c:pt>
                <c:pt idx="3">
                  <c:v>10.504201680672269</c:v>
                </c:pt>
                <c:pt idx="4">
                  <c:v>12.095747389865037</c:v>
                </c:pt>
                <c:pt idx="5">
                  <c:v>24.509803921568629</c:v>
                </c:pt>
                <c:pt idx="6">
                  <c:v>21.645021645021647</c:v>
                </c:pt>
                <c:pt idx="7">
                  <c:v>23.554876496052966</c:v>
                </c:pt>
                <c:pt idx="8">
                  <c:v>13.687293099057806</c:v>
                </c:pt>
                <c:pt idx="9">
                  <c:v>24.509803921568629</c:v>
                </c:pt>
                <c:pt idx="10">
                  <c:v>14.642220524573466</c:v>
                </c:pt>
                <c:pt idx="11">
                  <c:v>23.236567354214401</c:v>
                </c:pt>
                <c:pt idx="12">
                  <c:v>52.521008403361343</c:v>
                </c:pt>
                <c:pt idx="13">
                  <c:v>19.098548510313215</c:v>
                </c:pt>
                <c:pt idx="14">
                  <c:v>95.492742551566081</c:v>
                </c:pt>
                <c:pt idx="15">
                  <c:v>46.791443850267378</c:v>
                </c:pt>
                <c:pt idx="16">
                  <c:v>66.844919786096256</c:v>
                </c:pt>
                <c:pt idx="17">
                  <c:v>54.112554112554115</c:v>
                </c:pt>
                <c:pt idx="18">
                  <c:v>34.059078176725237</c:v>
                </c:pt>
                <c:pt idx="19">
                  <c:v>10.504201680672269</c:v>
                </c:pt>
                <c:pt idx="20">
                  <c:v>33.104150751209573</c:v>
                </c:pt>
                <c:pt idx="21">
                  <c:v>16.552075375604787</c:v>
                </c:pt>
                <c:pt idx="22">
                  <c:v>39.470333587980647</c:v>
                </c:pt>
                <c:pt idx="23">
                  <c:v>70.0280112044818</c:v>
                </c:pt>
                <c:pt idx="24">
                  <c:v>54.112554112554115</c:v>
                </c:pt>
                <c:pt idx="25">
                  <c:v>42.653425006366184</c:v>
                </c:pt>
                <c:pt idx="26">
                  <c:v>46.791443850267378</c:v>
                </c:pt>
                <c:pt idx="27">
                  <c:v>16.870384517443341</c:v>
                </c:pt>
                <c:pt idx="28">
                  <c:v>43.926661573720395</c:v>
                </c:pt>
                <c:pt idx="29">
                  <c:v>33.422459893048128</c:v>
                </c:pt>
                <c:pt idx="30">
                  <c:v>52.839317545199897</c:v>
                </c:pt>
                <c:pt idx="31">
                  <c:v>22.281639928698752</c:v>
                </c:pt>
                <c:pt idx="32">
                  <c:v>17.825311942959001</c:v>
                </c:pt>
                <c:pt idx="33">
                  <c:v>13.050674815380697</c:v>
                </c:pt>
                <c:pt idx="34">
                  <c:v>35.0140056022409</c:v>
                </c:pt>
                <c:pt idx="35">
                  <c:v>44.563279857397504</c:v>
                </c:pt>
                <c:pt idx="36">
                  <c:v>10.504201680672269</c:v>
                </c:pt>
                <c:pt idx="37">
                  <c:v>35.0140056022409</c:v>
                </c:pt>
                <c:pt idx="38">
                  <c:v>10.504201680672269</c:v>
                </c:pt>
                <c:pt idx="39">
                  <c:v>22.599949070537306</c:v>
                </c:pt>
                <c:pt idx="40">
                  <c:v>41.380188439011967</c:v>
                </c:pt>
                <c:pt idx="41">
                  <c:v>40.425261013496311</c:v>
                </c:pt>
                <c:pt idx="42">
                  <c:v>50.929462694168578</c:v>
                </c:pt>
                <c:pt idx="43">
                  <c:v>11.45912910618793</c:v>
                </c:pt>
                <c:pt idx="44">
                  <c:v>27.374586198115612</c:v>
                </c:pt>
                <c:pt idx="45">
                  <c:v>65.571683218742038</c:v>
                </c:pt>
                <c:pt idx="46">
                  <c:v>23.236567354214415</c:v>
                </c:pt>
                <c:pt idx="47">
                  <c:v>57.295645530939652</c:v>
                </c:pt>
                <c:pt idx="48">
                  <c:v>17.50700280112045</c:v>
                </c:pt>
                <c:pt idx="49">
                  <c:v>25.464731347084289</c:v>
                </c:pt>
                <c:pt idx="50">
                  <c:v>13.368983957219251</c:v>
                </c:pt>
                <c:pt idx="51">
                  <c:v>19.098548510313215</c:v>
                </c:pt>
                <c:pt idx="52">
                  <c:v>11.140819964349376</c:v>
                </c:pt>
                <c:pt idx="53">
                  <c:v>11.45912910618793</c:v>
                </c:pt>
                <c:pt idx="54">
                  <c:v>57.295645530939652</c:v>
                </c:pt>
                <c:pt idx="55">
                  <c:v>47.746371275783041</c:v>
                </c:pt>
                <c:pt idx="56">
                  <c:v>52.521008403361343</c:v>
                </c:pt>
                <c:pt idx="57">
                  <c:v>58.887191240132417</c:v>
                </c:pt>
                <c:pt idx="58">
                  <c:v>54.112554112554115</c:v>
                </c:pt>
                <c:pt idx="59">
                  <c:v>12.41405653170359</c:v>
                </c:pt>
                <c:pt idx="60">
                  <c:v>11.45912910618793</c:v>
                </c:pt>
                <c:pt idx="61">
                  <c:v>17.188693659281896</c:v>
                </c:pt>
                <c:pt idx="62">
                  <c:v>50.929462694168578</c:v>
                </c:pt>
                <c:pt idx="63">
                  <c:v>10.504201680672269</c:v>
                </c:pt>
                <c:pt idx="64">
                  <c:v>16.552075375604787</c:v>
                </c:pt>
                <c:pt idx="65">
                  <c:v>31.830914183855359</c:v>
                </c:pt>
                <c:pt idx="66">
                  <c:v>30.8759867583397</c:v>
                </c:pt>
                <c:pt idx="67">
                  <c:v>13.687293099057806</c:v>
                </c:pt>
                <c:pt idx="68">
                  <c:v>38.833715304303539</c:v>
                </c:pt>
                <c:pt idx="69">
                  <c:v>45.518207282913167</c:v>
                </c:pt>
                <c:pt idx="70">
                  <c:v>13.050674815380697</c:v>
                </c:pt>
                <c:pt idx="71">
                  <c:v>29.92105933282404</c:v>
                </c:pt>
                <c:pt idx="72">
                  <c:v>41.380188439011967</c:v>
                </c:pt>
                <c:pt idx="73">
                  <c:v>18.46193022663611</c:v>
                </c:pt>
                <c:pt idx="74">
                  <c:v>58.568882098293862</c:v>
                </c:pt>
                <c:pt idx="75">
                  <c:v>10.822510822510823</c:v>
                </c:pt>
                <c:pt idx="76">
                  <c:v>18.143621084797555</c:v>
                </c:pt>
                <c:pt idx="77">
                  <c:v>17.188693659281896</c:v>
                </c:pt>
                <c:pt idx="78">
                  <c:v>27.056277056277057</c:v>
                </c:pt>
                <c:pt idx="79">
                  <c:v>12.095747389865037</c:v>
                </c:pt>
                <c:pt idx="80">
                  <c:v>67.481538069773364</c:v>
                </c:pt>
                <c:pt idx="81">
                  <c:v>50.929462694168578</c:v>
                </c:pt>
                <c:pt idx="82">
                  <c:v>57.295645530939652</c:v>
                </c:pt>
                <c:pt idx="83">
                  <c:v>12.732365673542144</c:v>
                </c:pt>
                <c:pt idx="84">
                  <c:v>10.504201680672269</c:v>
                </c:pt>
                <c:pt idx="85">
                  <c:v>10.504201680672269</c:v>
                </c:pt>
                <c:pt idx="86">
                  <c:v>44.563279857397504</c:v>
                </c:pt>
                <c:pt idx="87">
                  <c:v>49.337916984975813</c:v>
                </c:pt>
                <c:pt idx="88">
                  <c:v>84.033613445378151</c:v>
                </c:pt>
                <c:pt idx="89">
                  <c:v>12.732365673542144</c:v>
                </c:pt>
                <c:pt idx="90">
                  <c:v>21.645021645021647</c:v>
                </c:pt>
                <c:pt idx="91">
                  <c:v>34.059078176725237</c:v>
                </c:pt>
                <c:pt idx="92">
                  <c:v>66.844919786096256</c:v>
                </c:pt>
                <c:pt idx="93">
                  <c:v>16.552075375604787</c:v>
                </c:pt>
                <c:pt idx="94">
                  <c:v>30.239368474662594</c:v>
                </c:pt>
                <c:pt idx="95">
                  <c:v>11.140819964349376</c:v>
                </c:pt>
                <c:pt idx="96">
                  <c:v>10.504201680672269</c:v>
                </c:pt>
                <c:pt idx="97">
                  <c:v>19.416857652151769</c:v>
                </c:pt>
                <c:pt idx="98">
                  <c:v>32.149223325693917</c:v>
                </c:pt>
                <c:pt idx="99">
                  <c:v>22.281639928698752</c:v>
                </c:pt>
                <c:pt idx="100">
                  <c:v>19.735166793990324</c:v>
                </c:pt>
                <c:pt idx="101">
                  <c:v>11.140819964349376</c:v>
                </c:pt>
                <c:pt idx="102">
                  <c:v>14.323911382734913</c:v>
                </c:pt>
                <c:pt idx="103">
                  <c:v>10.185892538833716</c:v>
                </c:pt>
                <c:pt idx="104">
                  <c:v>11.45912910618793</c:v>
                </c:pt>
                <c:pt idx="105">
                  <c:v>10.504201680672269</c:v>
                </c:pt>
                <c:pt idx="106">
                  <c:v>11.45912910618793</c:v>
                </c:pt>
                <c:pt idx="107">
                  <c:v>10.504201680672269</c:v>
                </c:pt>
                <c:pt idx="108">
                  <c:v>21.963330786860197</c:v>
                </c:pt>
                <c:pt idx="109">
                  <c:v>11.45912910618793</c:v>
                </c:pt>
                <c:pt idx="110">
                  <c:v>10.822510822510823</c:v>
                </c:pt>
                <c:pt idx="111">
                  <c:v>11.140819964349376</c:v>
                </c:pt>
                <c:pt idx="112">
                  <c:v>11.140819964349376</c:v>
                </c:pt>
                <c:pt idx="113">
                  <c:v>10.504201680672269</c:v>
                </c:pt>
                <c:pt idx="114">
                  <c:v>15.91545709192768</c:v>
                </c:pt>
                <c:pt idx="115">
                  <c:v>24.82811306340718</c:v>
                </c:pt>
                <c:pt idx="116">
                  <c:v>22.918258212375861</c:v>
                </c:pt>
                <c:pt idx="117">
                  <c:v>30.557677616501145</c:v>
                </c:pt>
                <c:pt idx="118">
                  <c:v>63.025210084033617</c:v>
                </c:pt>
                <c:pt idx="119">
                  <c:v>70.982938629997449</c:v>
                </c:pt>
                <c:pt idx="120">
                  <c:v>12.41405653170359</c:v>
                </c:pt>
                <c:pt idx="121">
                  <c:v>24.509803921568629</c:v>
                </c:pt>
                <c:pt idx="122">
                  <c:v>10.504201680672269</c:v>
                </c:pt>
                <c:pt idx="123">
                  <c:v>16.552075375604787</c:v>
                </c:pt>
                <c:pt idx="124">
                  <c:v>24.509803921568629</c:v>
                </c:pt>
                <c:pt idx="125">
                  <c:v>12.732365673542144</c:v>
                </c:pt>
                <c:pt idx="126">
                  <c:v>10.504201680672269</c:v>
                </c:pt>
                <c:pt idx="127">
                  <c:v>10.504201680672269</c:v>
                </c:pt>
                <c:pt idx="128">
                  <c:v>22.281639928698752</c:v>
                </c:pt>
                <c:pt idx="129">
                  <c:v>10.822510822510823</c:v>
                </c:pt>
                <c:pt idx="130">
                  <c:v>12.41405653170359</c:v>
                </c:pt>
                <c:pt idx="131">
                  <c:v>10.504201680672269</c:v>
                </c:pt>
                <c:pt idx="132">
                  <c:v>11.140819964349376</c:v>
                </c:pt>
                <c:pt idx="133">
                  <c:v>35.0140056022409</c:v>
                </c:pt>
                <c:pt idx="134">
                  <c:v>17.188693659281896</c:v>
                </c:pt>
                <c:pt idx="135">
                  <c:v>18.143621084797555</c:v>
                </c:pt>
                <c:pt idx="136">
                  <c:v>11.45912910618793</c:v>
                </c:pt>
                <c:pt idx="137">
                  <c:v>111.40819964349376</c:v>
                </c:pt>
                <c:pt idx="138">
                  <c:v>20.690094219505983</c:v>
                </c:pt>
                <c:pt idx="139">
                  <c:v>11.140819964349376</c:v>
                </c:pt>
                <c:pt idx="140">
                  <c:v>127.32365673542144</c:v>
                </c:pt>
                <c:pt idx="141">
                  <c:v>17.188693659281896</c:v>
                </c:pt>
                <c:pt idx="142">
                  <c:v>66.526610644257701</c:v>
                </c:pt>
                <c:pt idx="143">
                  <c:v>114.5912910618793</c:v>
                </c:pt>
                <c:pt idx="144">
                  <c:v>32.785841609371019</c:v>
                </c:pt>
                <c:pt idx="145">
                  <c:v>14.96052966641202</c:v>
                </c:pt>
                <c:pt idx="146">
                  <c:v>26.101349630761394</c:v>
                </c:pt>
                <c:pt idx="147">
                  <c:v>78.62235803412274</c:v>
                </c:pt>
                <c:pt idx="148">
                  <c:v>14.005602240896359</c:v>
                </c:pt>
                <c:pt idx="149">
                  <c:v>16.552075375604787</c:v>
                </c:pt>
                <c:pt idx="150">
                  <c:v>12.41405653170359</c:v>
                </c:pt>
                <c:pt idx="151">
                  <c:v>28.647822765469826</c:v>
                </c:pt>
                <c:pt idx="152">
                  <c:v>59.205500381970971</c:v>
                </c:pt>
                <c:pt idx="153">
                  <c:v>12.732365673542144</c:v>
                </c:pt>
                <c:pt idx="154">
                  <c:v>17.50700280112045</c:v>
                </c:pt>
                <c:pt idx="155">
                  <c:v>89.126559714795007</c:v>
                </c:pt>
                <c:pt idx="156">
                  <c:v>16.552075375604787</c:v>
                </c:pt>
                <c:pt idx="157">
                  <c:v>18.143621084797555</c:v>
                </c:pt>
                <c:pt idx="158">
                  <c:v>21.645021645021647</c:v>
                </c:pt>
                <c:pt idx="159">
                  <c:v>38.833715304303539</c:v>
                </c:pt>
                <c:pt idx="160">
                  <c:v>14.323911382734913</c:v>
                </c:pt>
                <c:pt idx="161">
                  <c:v>28.966131907308377</c:v>
                </c:pt>
                <c:pt idx="162">
                  <c:v>19.416857652151769</c:v>
                </c:pt>
                <c:pt idx="163">
                  <c:v>13.050674815380697</c:v>
                </c:pt>
                <c:pt idx="164">
                  <c:v>45.199898141074613</c:v>
                </c:pt>
                <c:pt idx="165">
                  <c:v>84.351922587216706</c:v>
                </c:pt>
                <c:pt idx="166">
                  <c:v>17.50700280112045</c:v>
                </c:pt>
                <c:pt idx="167">
                  <c:v>20.371785077667433</c:v>
                </c:pt>
                <c:pt idx="168">
                  <c:v>47.746371275783041</c:v>
                </c:pt>
                <c:pt idx="169">
                  <c:v>23.236567354214415</c:v>
                </c:pt>
                <c:pt idx="170">
                  <c:v>12.095747389865037</c:v>
                </c:pt>
                <c:pt idx="171">
                  <c:v>57.295645530939652</c:v>
                </c:pt>
                <c:pt idx="172">
                  <c:v>70.0280112044818</c:v>
                </c:pt>
                <c:pt idx="173">
                  <c:v>11.140819964349376</c:v>
                </c:pt>
                <c:pt idx="174">
                  <c:v>25.464731347084289</c:v>
                </c:pt>
                <c:pt idx="175">
                  <c:v>10.504201680672269</c:v>
                </c:pt>
                <c:pt idx="176">
                  <c:v>10.504201680672269</c:v>
                </c:pt>
                <c:pt idx="177">
                  <c:v>22.599949070537306</c:v>
                </c:pt>
                <c:pt idx="178">
                  <c:v>14.642220524573466</c:v>
                </c:pt>
                <c:pt idx="179">
                  <c:v>21.008403361344538</c:v>
                </c:pt>
                <c:pt idx="180">
                  <c:v>24.191494779730075</c:v>
                </c:pt>
                <c:pt idx="181">
                  <c:v>16.870384517443341</c:v>
                </c:pt>
                <c:pt idx="182">
                  <c:v>9.5492742551566074</c:v>
                </c:pt>
                <c:pt idx="183">
                  <c:v>19.098548510313215</c:v>
                </c:pt>
                <c:pt idx="184">
                  <c:v>35.0140056022409</c:v>
                </c:pt>
                <c:pt idx="185">
                  <c:v>65.253374076903484</c:v>
                </c:pt>
                <c:pt idx="186">
                  <c:v>10.185892538833716</c:v>
                </c:pt>
                <c:pt idx="187">
                  <c:v>11.140819964349376</c:v>
                </c:pt>
                <c:pt idx="188">
                  <c:v>19.098548510313215</c:v>
                </c:pt>
                <c:pt idx="189">
                  <c:v>76.39419404125286</c:v>
                </c:pt>
                <c:pt idx="190">
                  <c:v>34.695696460402345</c:v>
                </c:pt>
                <c:pt idx="191">
                  <c:v>14.642220524573466</c:v>
                </c:pt>
                <c:pt idx="192">
                  <c:v>78.62235803412274</c:v>
                </c:pt>
                <c:pt idx="193">
                  <c:v>60.478736949325189</c:v>
                </c:pt>
                <c:pt idx="194">
                  <c:v>91.036414565826334</c:v>
                </c:pt>
                <c:pt idx="195">
                  <c:v>44.563279857397504</c:v>
                </c:pt>
                <c:pt idx="196">
                  <c:v>52.521008403361343</c:v>
                </c:pt>
                <c:pt idx="197">
                  <c:v>77.985739750445632</c:v>
                </c:pt>
                <c:pt idx="198">
                  <c:v>15.597147950089127</c:v>
                </c:pt>
                <c:pt idx="199">
                  <c:v>31.194295900178254</c:v>
                </c:pt>
                <c:pt idx="200">
                  <c:v>17.50700280112045</c:v>
                </c:pt>
                <c:pt idx="201">
                  <c:v>55.385790679908325</c:v>
                </c:pt>
                <c:pt idx="202">
                  <c:v>12.095747389865037</c:v>
                </c:pt>
                <c:pt idx="203">
                  <c:v>16.233766233766232</c:v>
                </c:pt>
                <c:pt idx="204">
                  <c:v>60.478736949325189</c:v>
                </c:pt>
                <c:pt idx="205">
                  <c:v>63.661828367710719</c:v>
                </c:pt>
                <c:pt idx="206">
                  <c:v>18.46193022663611</c:v>
                </c:pt>
                <c:pt idx="207">
                  <c:v>13.368983957219251</c:v>
                </c:pt>
                <c:pt idx="208">
                  <c:v>16.233766233766232</c:v>
                </c:pt>
                <c:pt idx="209">
                  <c:v>74.484339190221547</c:v>
                </c:pt>
                <c:pt idx="210">
                  <c:v>15.278838808250573</c:v>
                </c:pt>
                <c:pt idx="211">
                  <c:v>42.016806722689076</c:v>
                </c:pt>
                <c:pt idx="212">
                  <c:v>22.918258212375861</c:v>
                </c:pt>
                <c:pt idx="213">
                  <c:v>70.664629488158894</c:v>
                </c:pt>
                <c:pt idx="214">
                  <c:v>41.380188439011967</c:v>
                </c:pt>
                <c:pt idx="215">
                  <c:v>39.470333587980647</c:v>
                </c:pt>
                <c:pt idx="216">
                  <c:v>36.605551311433665</c:v>
                </c:pt>
                <c:pt idx="217">
                  <c:v>38.833715304303539</c:v>
                </c:pt>
                <c:pt idx="218">
                  <c:v>67.481538069773364</c:v>
                </c:pt>
                <c:pt idx="219">
                  <c:v>31.830914183855359</c:v>
                </c:pt>
                <c:pt idx="220">
                  <c:v>54.112554112554115</c:v>
                </c:pt>
                <c:pt idx="221">
                  <c:v>19.098548510313215</c:v>
                </c:pt>
                <c:pt idx="222">
                  <c:v>62.070282658517954</c:v>
                </c:pt>
                <c:pt idx="223">
                  <c:v>26.419658772599949</c:v>
                </c:pt>
                <c:pt idx="224">
                  <c:v>42.653425006366184</c:v>
                </c:pt>
                <c:pt idx="225">
                  <c:v>11.140819964349376</c:v>
                </c:pt>
                <c:pt idx="226">
                  <c:v>31.830914183855359</c:v>
                </c:pt>
                <c:pt idx="227">
                  <c:v>38.833715304303539</c:v>
                </c:pt>
                <c:pt idx="228">
                  <c:v>36.605551311433665</c:v>
                </c:pt>
                <c:pt idx="229">
                  <c:v>36.605551311433665</c:v>
                </c:pt>
                <c:pt idx="230">
                  <c:v>10.504201680672269</c:v>
                </c:pt>
                <c:pt idx="231">
                  <c:v>43.926661573720395</c:v>
                </c:pt>
                <c:pt idx="232">
                  <c:v>50.929462694168578</c:v>
                </c:pt>
                <c:pt idx="233">
                  <c:v>31.830914183855359</c:v>
                </c:pt>
                <c:pt idx="234">
                  <c:v>10.822510822510823</c:v>
                </c:pt>
                <c:pt idx="235">
                  <c:v>37.560478736949328</c:v>
                </c:pt>
                <c:pt idx="236">
                  <c:v>20.371785077667433</c:v>
                </c:pt>
                <c:pt idx="237">
                  <c:v>10.504201680672269</c:v>
                </c:pt>
                <c:pt idx="238">
                  <c:v>26.101349630761394</c:v>
                </c:pt>
                <c:pt idx="239">
                  <c:v>26.737967914438503</c:v>
                </c:pt>
                <c:pt idx="240">
                  <c:v>32.467532467532465</c:v>
                </c:pt>
                <c:pt idx="241">
                  <c:v>60.478736949325189</c:v>
                </c:pt>
                <c:pt idx="242">
                  <c:v>16.233766233766232</c:v>
                </c:pt>
                <c:pt idx="243">
                  <c:v>31.830914183855359</c:v>
                </c:pt>
                <c:pt idx="244">
                  <c:v>10.504201680672269</c:v>
                </c:pt>
                <c:pt idx="245">
                  <c:v>10.504201680672269</c:v>
                </c:pt>
                <c:pt idx="246">
                  <c:v>12.732365673542144</c:v>
                </c:pt>
                <c:pt idx="247">
                  <c:v>18.143621084797555</c:v>
                </c:pt>
                <c:pt idx="248">
                  <c:v>54.112554112554115</c:v>
                </c:pt>
                <c:pt idx="249">
                  <c:v>17.50700280112045</c:v>
                </c:pt>
                <c:pt idx="250">
                  <c:v>12.732365673542144</c:v>
                </c:pt>
                <c:pt idx="251">
                  <c:v>11.777438248026483</c:v>
                </c:pt>
                <c:pt idx="252">
                  <c:v>33.422459893048128</c:v>
                </c:pt>
                <c:pt idx="253">
                  <c:v>60.478736949325189</c:v>
                </c:pt>
                <c:pt idx="254">
                  <c:v>38.19709702062643</c:v>
                </c:pt>
                <c:pt idx="255">
                  <c:v>15.91545709192768</c:v>
                </c:pt>
                <c:pt idx="256">
                  <c:v>62.706900942195062</c:v>
                </c:pt>
                <c:pt idx="257">
                  <c:v>17.188693659281896</c:v>
                </c:pt>
                <c:pt idx="258">
                  <c:v>12.732365673542144</c:v>
                </c:pt>
                <c:pt idx="259">
                  <c:v>14.642220524573466</c:v>
                </c:pt>
                <c:pt idx="260">
                  <c:v>19.098548510313215</c:v>
                </c:pt>
                <c:pt idx="261">
                  <c:v>63.025210084033617</c:v>
                </c:pt>
                <c:pt idx="262">
                  <c:v>45.199898141074613</c:v>
                </c:pt>
                <c:pt idx="263">
                  <c:v>17.825311942959001</c:v>
                </c:pt>
                <c:pt idx="264">
                  <c:v>30.239368474662594</c:v>
                </c:pt>
                <c:pt idx="265">
                  <c:v>13.368983957219251</c:v>
                </c:pt>
                <c:pt idx="266">
                  <c:v>12.41405653170359</c:v>
                </c:pt>
                <c:pt idx="267">
                  <c:v>10.504201680672269</c:v>
                </c:pt>
                <c:pt idx="268">
                  <c:v>13.687293099057806</c:v>
                </c:pt>
                <c:pt idx="269">
                  <c:v>12.732365673542144</c:v>
                </c:pt>
                <c:pt idx="270">
                  <c:v>38.515406162464984</c:v>
                </c:pt>
                <c:pt idx="271">
                  <c:v>35.650623885918002</c:v>
                </c:pt>
                <c:pt idx="272">
                  <c:v>36.605551311433665</c:v>
                </c:pt>
                <c:pt idx="273">
                  <c:v>51.884390119684241</c:v>
                </c:pt>
                <c:pt idx="274">
                  <c:v>63.661828367710719</c:v>
                </c:pt>
                <c:pt idx="275">
                  <c:v>17.50700280112045</c:v>
                </c:pt>
                <c:pt idx="276">
                  <c:v>55.70409982174688</c:v>
                </c:pt>
                <c:pt idx="277">
                  <c:v>41.380188439011967</c:v>
                </c:pt>
                <c:pt idx="278">
                  <c:v>10.822510822510823</c:v>
                </c:pt>
                <c:pt idx="279">
                  <c:v>16.870384517443341</c:v>
                </c:pt>
                <c:pt idx="280">
                  <c:v>13.368983957219251</c:v>
                </c:pt>
                <c:pt idx="281">
                  <c:v>126.36872930990579</c:v>
                </c:pt>
                <c:pt idx="282">
                  <c:v>60.478736949325189</c:v>
                </c:pt>
                <c:pt idx="283">
                  <c:v>31.830914183855359</c:v>
                </c:pt>
                <c:pt idx="284">
                  <c:v>38.833715304303539</c:v>
                </c:pt>
                <c:pt idx="285">
                  <c:v>26.101349630761394</c:v>
                </c:pt>
                <c:pt idx="286">
                  <c:v>28.011204481792717</c:v>
                </c:pt>
                <c:pt idx="287">
                  <c:v>27.056277056277057</c:v>
                </c:pt>
                <c:pt idx="288">
                  <c:v>15.91545709192768</c:v>
                </c:pt>
                <c:pt idx="289">
                  <c:v>29.284441049146931</c:v>
                </c:pt>
                <c:pt idx="290">
                  <c:v>14.323911382734913</c:v>
                </c:pt>
                <c:pt idx="291">
                  <c:v>10.504201680672269</c:v>
                </c:pt>
                <c:pt idx="292">
                  <c:v>47.746371275783041</c:v>
                </c:pt>
                <c:pt idx="293">
                  <c:v>26.737967914438503</c:v>
                </c:pt>
                <c:pt idx="294">
                  <c:v>30.8759867583397</c:v>
                </c:pt>
                <c:pt idx="295">
                  <c:v>27.692895339954163</c:v>
                </c:pt>
                <c:pt idx="296">
                  <c:v>15.278838808250573</c:v>
                </c:pt>
                <c:pt idx="297">
                  <c:v>47.109752992105932</c:v>
                </c:pt>
                <c:pt idx="298">
                  <c:v>36.28724216959511</c:v>
                </c:pt>
                <c:pt idx="299">
                  <c:v>29.284441049146931</c:v>
                </c:pt>
                <c:pt idx="300">
                  <c:v>27.692895339954163</c:v>
                </c:pt>
                <c:pt idx="301">
                  <c:v>41.380188439011967</c:v>
                </c:pt>
                <c:pt idx="302">
                  <c:v>17.825311942959001</c:v>
                </c:pt>
                <c:pt idx="303">
                  <c:v>23.554876496052966</c:v>
                </c:pt>
                <c:pt idx="304">
                  <c:v>30.239368474662594</c:v>
                </c:pt>
                <c:pt idx="305">
                  <c:v>35.0140056022409</c:v>
                </c:pt>
                <c:pt idx="306">
                  <c:v>22.599949070537306</c:v>
                </c:pt>
                <c:pt idx="307">
                  <c:v>32.467532467532465</c:v>
                </c:pt>
                <c:pt idx="308">
                  <c:v>95.492742551566081</c:v>
                </c:pt>
                <c:pt idx="309">
                  <c:v>17.825311942959001</c:v>
                </c:pt>
                <c:pt idx="310">
                  <c:v>47.109752992105932</c:v>
                </c:pt>
                <c:pt idx="311">
                  <c:v>18.46193022663611</c:v>
                </c:pt>
                <c:pt idx="312">
                  <c:v>31.194295900178254</c:v>
                </c:pt>
                <c:pt idx="313">
                  <c:v>10.504201680672269</c:v>
                </c:pt>
                <c:pt idx="314">
                  <c:v>32.785841609371019</c:v>
                </c:pt>
                <c:pt idx="315">
                  <c:v>23.236567354214415</c:v>
                </c:pt>
                <c:pt idx="316">
                  <c:v>17.50700280112045</c:v>
                </c:pt>
                <c:pt idx="317">
                  <c:v>15.278838808250573</c:v>
                </c:pt>
                <c:pt idx="318">
                  <c:v>19.735166793990324</c:v>
                </c:pt>
                <c:pt idx="319">
                  <c:v>63.980137509549273</c:v>
                </c:pt>
                <c:pt idx="320">
                  <c:v>67.16322892793481</c:v>
                </c:pt>
                <c:pt idx="321">
                  <c:v>40.425261013496311</c:v>
                </c:pt>
                <c:pt idx="322">
                  <c:v>14.005602240896359</c:v>
                </c:pt>
                <c:pt idx="323">
                  <c:v>34.377387318563791</c:v>
                </c:pt>
                <c:pt idx="324">
                  <c:v>13.687293099057806</c:v>
                </c:pt>
                <c:pt idx="325">
                  <c:v>13.368983957219251</c:v>
                </c:pt>
                <c:pt idx="326">
                  <c:v>13.368983957219251</c:v>
                </c:pt>
                <c:pt idx="327">
                  <c:v>22.918258212375861</c:v>
                </c:pt>
                <c:pt idx="328">
                  <c:v>26.101349630761394</c:v>
                </c:pt>
                <c:pt idx="329">
                  <c:v>33.422459893048128</c:v>
                </c:pt>
                <c:pt idx="330">
                  <c:v>49.65622612681436</c:v>
                </c:pt>
                <c:pt idx="331">
                  <c:v>13.687293099057806</c:v>
                </c:pt>
                <c:pt idx="332">
                  <c:v>17.50700280112045</c:v>
                </c:pt>
                <c:pt idx="333">
                  <c:v>14.642220524573466</c:v>
                </c:pt>
                <c:pt idx="334">
                  <c:v>16.233766233766232</c:v>
                </c:pt>
                <c:pt idx="335">
                  <c:v>14.005602240896359</c:v>
                </c:pt>
                <c:pt idx="336">
                  <c:v>79.577285459638404</c:v>
                </c:pt>
                <c:pt idx="337">
                  <c:v>35.650623885918002</c:v>
                </c:pt>
                <c:pt idx="338">
                  <c:v>16.552075375604787</c:v>
                </c:pt>
                <c:pt idx="339">
                  <c:v>21.326712503183092</c:v>
                </c:pt>
                <c:pt idx="340">
                  <c:v>18.46193022663611</c:v>
                </c:pt>
                <c:pt idx="341">
                  <c:v>16.233766233766232</c:v>
                </c:pt>
                <c:pt idx="342">
                  <c:v>32.785841609371019</c:v>
                </c:pt>
                <c:pt idx="343">
                  <c:v>30.239368474662594</c:v>
                </c:pt>
                <c:pt idx="344">
                  <c:v>14.642220524573466</c:v>
                </c:pt>
                <c:pt idx="345">
                  <c:v>77.667430608607077</c:v>
                </c:pt>
                <c:pt idx="346">
                  <c:v>13.687293099057806</c:v>
                </c:pt>
                <c:pt idx="347">
                  <c:v>23.236567354214415</c:v>
                </c:pt>
                <c:pt idx="348">
                  <c:v>15.91545709192768</c:v>
                </c:pt>
                <c:pt idx="349">
                  <c:v>29.284441049146931</c:v>
                </c:pt>
                <c:pt idx="350">
                  <c:v>43.608352431881848</c:v>
                </c:pt>
                <c:pt idx="351">
                  <c:v>15.91545709192768</c:v>
                </c:pt>
                <c:pt idx="352">
                  <c:v>28.329513623631271</c:v>
                </c:pt>
                <c:pt idx="353">
                  <c:v>20.690094219505983</c:v>
                </c:pt>
                <c:pt idx="354">
                  <c:v>27.374586198115612</c:v>
                </c:pt>
                <c:pt idx="355">
                  <c:v>16.233766233766232</c:v>
                </c:pt>
                <c:pt idx="356">
                  <c:v>21.645021645021647</c:v>
                </c:pt>
                <c:pt idx="357">
                  <c:v>34.695696460402345</c:v>
                </c:pt>
                <c:pt idx="358">
                  <c:v>19.098548510313215</c:v>
                </c:pt>
                <c:pt idx="359">
                  <c:v>64.616755793226389</c:v>
                </c:pt>
                <c:pt idx="360">
                  <c:v>10.504201680672269</c:v>
                </c:pt>
                <c:pt idx="361">
                  <c:v>27.374586198115612</c:v>
                </c:pt>
                <c:pt idx="362">
                  <c:v>30.8759867583397</c:v>
                </c:pt>
                <c:pt idx="363">
                  <c:v>44.563279857397504</c:v>
                </c:pt>
                <c:pt idx="364">
                  <c:v>28.011204481792717</c:v>
                </c:pt>
                <c:pt idx="365">
                  <c:v>37.878787878787882</c:v>
                </c:pt>
                <c:pt idx="366">
                  <c:v>38.19709702062643</c:v>
                </c:pt>
                <c:pt idx="367">
                  <c:v>38.833715304303539</c:v>
                </c:pt>
                <c:pt idx="368">
                  <c:v>28.011204481792717</c:v>
                </c:pt>
                <c:pt idx="369">
                  <c:v>13.368983957219251</c:v>
                </c:pt>
                <c:pt idx="370">
                  <c:v>14.642220524573466</c:v>
                </c:pt>
                <c:pt idx="371">
                  <c:v>11.777438248026483</c:v>
                </c:pt>
                <c:pt idx="372">
                  <c:v>31.194295900178254</c:v>
                </c:pt>
                <c:pt idx="373">
                  <c:v>38.833715304303539</c:v>
                </c:pt>
                <c:pt idx="374">
                  <c:v>11.45912910618793</c:v>
                </c:pt>
                <c:pt idx="375">
                  <c:v>15.91545709192768</c:v>
                </c:pt>
                <c:pt idx="376">
                  <c:v>61.11535523300229</c:v>
                </c:pt>
                <c:pt idx="377">
                  <c:v>11.777438248026483</c:v>
                </c:pt>
                <c:pt idx="378">
                  <c:v>63.661828367710719</c:v>
                </c:pt>
                <c:pt idx="379">
                  <c:v>30.8759867583397</c:v>
                </c:pt>
                <c:pt idx="380">
                  <c:v>39.788642729819202</c:v>
                </c:pt>
                <c:pt idx="381">
                  <c:v>11.45912910618793</c:v>
                </c:pt>
                <c:pt idx="382">
                  <c:v>98.675833969951626</c:v>
                </c:pt>
                <c:pt idx="383">
                  <c:v>25.783040488922843</c:v>
                </c:pt>
                <c:pt idx="384">
                  <c:v>26.737967914438503</c:v>
                </c:pt>
                <c:pt idx="385">
                  <c:v>14.323911382734913</c:v>
                </c:pt>
                <c:pt idx="386">
                  <c:v>10.504201680672269</c:v>
                </c:pt>
                <c:pt idx="387">
                  <c:v>51.566080977845687</c:v>
                </c:pt>
                <c:pt idx="388">
                  <c:v>26.737967914438503</c:v>
                </c:pt>
                <c:pt idx="389">
                  <c:v>48.701298701298704</c:v>
                </c:pt>
                <c:pt idx="390">
                  <c:v>38.19709702062643</c:v>
                </c:pt>
                <c:pt idx="391">
                  <c:v>20.371785077667433</c:v>
                </c:pt>
                <c:pt idx="392">
                  <c:v>18.143621084797555</c:v>
                </c:pt>
                <c:pt idx="393">
                  <c:v>61.751973516679399</c:v>
                </c:pt>
                <c:pt idx="394">
                  <c:v>17.188693659281896</c:v>
                </c:pt>
                <c:pt idx="395">
                  <c:v>14.323911382734913</c:v>
                </c:pt>
                <c:pt idx="396">
                  <c:v>25.146422205245734</c:v>
                </c:pt>
                <c:pt idx="397">
                  <c:v>20.053475935828878</c:v>
                </c:pt>
                <c:pt idx="398">
                  <c:v>88.171632289279344</c:v>
                </c:pt>
                <c:pt idx="399">
                  <c:v>30.557677616501145</c:v>
                </c:pt>
                <c:pt idx="400">
                  <c:v>11.777438248026483</c:v>
                </c:pt>
                <c:pt idx="401">
                  <c:v>41.380188439011967</c:v>
                </c:pt>
                <c:pt idx="402">
                  <c:v>18.46193022663611</c:v>
                </c:pt>
                <c:pt idx="403">
                  <c:v>39.470333587980647</c:v>
                </c:pt>
                <c:pt idx="404">
                  <c:v>40.106951871657756</c:v>
                </c:pt>
                <c:pt idx="405">
                  <c:v>47.746371275783041</c:v>
                </c:pt>
                <c:pt idx="406">
                  <c:v>14.323911382734913</c:v>
                </c:pt>
                <c:pt idx="407">
                  <c:v>15.91545709192768</c:v>
                </c:pt>
                <c:pt idx="408">
                  <c:v>28.329513623631271</c:v>
                </c:pt>
                <c:pt idx="409">
                  <c:v>51.247771836007132</c:v>
                </c:pt>
                <c:pt idx="410">
                  <c:v>11.140819964349376</c:v>
                </c:pt>
                <c:pt idx="411">
                  <c:v>28.329513623631271</c:v>
                </c:pt>
                <c:pt idx="412">
                  <c:v>30.239368474662594</c:v>
                </c:pt>
                <c:pt idx="413">
                  <c:v>38.515406162464984</c:v>
                </c:pt>
                <c:pt idx="414">
                  <c:v>23.87318563789152</c:v>
                </c:pt>
                <c:pt idx="415">
                  <c:v>81.168831168831176</c:v>
                </c:pt>
                <c:pt idx="416">
                  <c:v>36.605551311433665</c:v>
                </c:pt>
                <c:pt idx="417">
                  <c:v>21.963330786860197</c:v>
                </c:pt>
                <c:pt idx="418">
                  <c:v>19.735166793990324</c:v>
                </c:pt>
                <c:pt idx="419">
                  <c:v>13.050674815380697</c:v>
                </c:pt>
                <c:pt idx="420">
                  <c:v>18.46193022663611</c:v>
                </c:pt>
                <c:pt idx="421">
                  <c:v>26.737967914438503</c:v>
                </c:pt>
                <c:pt idx="422">
                  <c:v>28.647822765469826</c:v>
                </c:pt>
                <c:pt idx="423">
                  <c:v>14.005602240896359</c:v>
                </c:pt>
                <c:pt idx="424">
                  <c:v>31.830914183855359</c:v>
                </c:pt>
                <c:pt idx="425">
                  <c:v>62.388591800356508</c:v>
                </c:pt>
                <c:pt idx="426">
                  <c:v>66.844919786096256</c:v>
                </c:pt>
                <c:pt idx="427">
                  <c:v>10.504201680672269</c:v>
                </c:pt>
                <c:pt idx="428">
                  <c:v>20.690094219505983</c:v>
                </c:pt>
                <c:pt idx="429">
                  <c:v>13.687293099057806</c:v>
                </c:pt>
                <c:pt idx="430">
                  <c:v>38.19709702062643</c:v>
                </c:pt>
                <c:pt idx="431">
                  <c:v>41.380188439011967</c:v>
                </c:pt>
                <c:pt idx="432">
                  <c:v>13.368983957219251</c:v>
                </c:pt>
                <c:pt idx="433">
                  <c:v>70.346320346320354</c:v>
                </c:pt>
                <c:pt idx="434">
                  <c:v>20.371785077667433</c:v>
                </c:pt>
                <c:pt idx="435">
                  <c:v>28.647822765469826</c:v>
                </c:pt>
                <c:pt idx="436">
                  <c:v>73.21110262286733</c:v>
                </c:pt>
                <c:pt idx="437">
                  <c:v>22.918258212375861</c:v>
                </c:pt>
                <c:pt idx="438">
                  <c:v>48.38298955946015</c:v>
                </c:pt>
                <c:pt idx="439">
                  <c:v>24.509803921568629</c:v>
                </c:pt>
                <c:pt idx="440">
                  <c:v>50.929462694168578</c:v>
                </c:pt>
                <c:pt idx="441">
                  <c:v>16.870384517443341</c:v>
                </c:pt>
                <c:pt idx="442">
                  <c:v>20.690094219505983</c:v>
                </c:pt>
                <c:pt idx="443">
                  <c:v>38.19709702062643</c:v>
                </c:pt>
                <c:pt idx="444">
                  <c:v>23.554876496052966</c:v>
                </c:pt>
                <c:pt idx="445">
                  <c:v>12.732365673542144</c:v>
                </c:pt>
                <c:pt idx="446">
                  <c:v>35.0140056022409</c:v>
                </c:pt>
                <c:pt idx="447">
                  <c:v>37.560478736949328</c:v>
                </c:pt>
                <c:pt idx="448">
                  <c:v>12.732365673542144</c:v>
                </c:pt>
                <c:pt idx="449">
                  <c:v>19.416857652151769</c:v>
                </c:pt>
                <c:pt idx="450">
                  <c:v>17.50700280112045</c:v>
                </c:pt>
                <c:pt idx="451">
                  <c:v>13.050674815380697</c:v>
                </c:pt>
                <c:pt idx="452">
                  <c:v>69.709702062643245</c:v>
                </c:pt>
                <c:pt idx="453">
                  <c:v>97.084288260758854</c:v>
                </c:pt>
                <c:pt idx="454">
                  <c:v>76.39419404125286</c:v>
                </c:pt>
                <c:pt idx="455">
                  <c:v>16.552075375604787</c:v>
                </c:pt>
                <c:pt idx="456">
                  <c:v>35.0140056022409</c:v>
                </c:pt>
                <c:pt idx="457">
                  <c:v>52.521008403361343</c:v>
                </c:pt>
                <c:pt idx="458">
                  <c:v>31.194295900178254</c:v>
                </c:pt>
                <c:pt idx="459">
                  <c:v>63.025210084033617</c:v>
                </c:pt>
                <c:pt idx="460">
                  <c:v>15.597147950089127</c:v>
                </c:pt>
                <c:pt idx="461">
                  <c:v>37.560478736949328</c:v>
                </c:pt>
                <c:pt idx="462">
                  <c:v>10.504201680672269</c:v>
                </c:pt>
                <c:pt idx="463">
                  <c:v>13.687293099057806</c:v>
                </c:pt>
                <c:pt idx="464">
                  <c:v>26.101349630761394</c:v>
                </c:pt>
                <c:pt idx="465">
                  <c:v>48.701298701298704</c:v>
                </c:pt>
                <c:pt idx="466">
                  <c:v>43.608352431881848</c:v>
                </c:pt>
                <c:pt idx="467">
                  <c:v>30.239368474662594</c:v>
                </c:pt>
                <c:pt idx="468">
                  <c:v>72.574484339190221</c:v>
                </c:pt>
                <c:pt idx="469">
                  <c:v>17.825311942959001</c:v>
                </c:pt>
                <c:pt idx="470">
                  <c:v>23.554876496052966</c:v>
                </c:pt>
                <c:pt idx="471">
                  <c:v>17.188693659281896</c:v>
                </c:pt>
                <c:pt idx="472">
                  <c:v>19.735166793990324</c:v>
                </c:pt>
                <c:pt idx="473">
                  <c:v>11.140819964349376</c:v>
                </c:pt>
                <c:pt idx="474">
                  <c:v>11.140819964349376</c:v>
                </c:pt>
                <c:pt idx="475">
                  <c:v>40.425261013496311</c:v>
                </c:pt>
                <c:pt idx="476">
                  <c:v>22.918258212375861</c:v>
                </c:pt>
                <c:pt idx="477">
                  <c:v>11.140819964349376</c:v>
                </c:pt>
                <c:pt idx="478">
                  <c:v>11.45912910618793</c:v>
                </c:pt>
                <c:pt idx="479">
                  <c:v>86.898395721925141</c:v>
                </c:pt>
                <c:pt idx="480">
                  <c:v>19.416857652151769</c:v>
                </c:pt>
                <c:pt idx="481">
                  <c:v>22.281639928698752</c:v>
                </c:pt>
                <c:pt idx="482">
                  <c:v>64.935064935064929</c:v>
                </c:pt>
                <c:pt idx="483">
                  <c:v>55.385790679908325</c:v>
                </c:pt>
                <c:pt idx="484">
                  <c:v>67.799847211611919</c:v>
                </c:pt>
                <c:pt idx="485">
                  <c:v>14.323911382734913</c:v>
                </c:pt>
                <c:pt idx="486">
                  <c:v>52.202699261522788</c:v>
                </c:pt>
                <c:pt idx="487">
                  <c:v>37.560478736949328</c:v>
                </c:pt>
                <c:pt idx="488">
                  <c:v>10.185892538833716</c:v>
                </c:pt>
                <c:pt idx="489">
                  <c:v>12.095747389865037</c:v>
                </c:pt>
                <c:pt idx="490">
                  <c:v>24.509803921568629</c:v>
                </c:pt>
                <c:pt idx="491">
                  <c:v>43.926661573720395</c:v>
                </c:pt>
                <c:pt idx="492">
                  <c:v>37.878787878787882</c:v>
                </c:pt>
                <c:pt idx="493">
                  <c:v>10.185892538833716</c:v>
                </c:pt>
                <c:pt idx="494">
                  <c:v>30.239368474662594</c:v>
                </c:pt>
                <c:pt idx="495">
                  <c:v>76.39419404125286</c:v>
                </c:pt>
                <c:pt idx="496">
                  <c:v>49.974535268652915</c:v>
                </c:pt>
                <c:pt idx="497">
                  <c:v>13.368983957219251</c:v>
                </c:pt>
                <c:pt idx="498">
                  <c:v>10.185892538833716</c:v>
                </c:pt>
                <c:pt idx="499">
                  <c:v>11.45912910618793</c:v>
                </c:pt>
                <c:pt idx="500">
                  <c:v>19.416857652151769</c:v>
                </c:pt>
                <c:pt idx="501">
                  <c:v>11.140819964349376</c:v>
                </c:pt>
                <c:pt idx="502">
                  <c:v>41.380188439011967</c:v>
                </c:pt>
                <c:pt idx="503">
                  <c:v>18.143621084797555</c:v>
                </c:pt>
                <c:pt idx="504">
                  <c:v>26.419658772599949</c:v>
                </c:pt>
                <c:pt idx="505">
                  <c:v>15.597147950089127</c:v>
                </c:pt>
                <c:pt idx="506">
                  <c:v>50.929462694168578</c:v>
                </c:pt>
                <c:pt idx="507">
                  <c:v>10.504201680672269</c:v>
                </c:pt>
                <c:pt idx="508">
                  <c:v>16.870384517443341</c:v>
                </c:pt>
                <c:pt idx="509">
                  <c:v>35.0140056022409</c:v>
                </c:pt>
                <c:pt idx="510">
                  <c:v>15.278838808250573</c:v>
                </c:pt>
                <c:pt idx="511">
                  <c:v>14.96052966641202</c:v>
                </c:pt>
                <c:pt idx="512">
                  <c:v>14.323911382734913</c:v>
                </c:pt>
                <c:pt idx="513">
                  <c:v>10.504201680672269</c:v>
                </c:pt>
                <c:pt idx="514">
                  <c:v>46.154825566590276</c:v>
                </c:pt>
                <c:pt idx="515">
                  <c:v>14.96052966641202</c:v>
                </c:pt>
                <c:pt idx="516">
                  <c:v>21.008403361344538</c:v>
                </c:pt>
                <c:pt idx="517">
                  <c:v>12.41405653170359</c:v>
                </c:pt>
                <c:pt idx="518">
                  <c:v>13.368983957219251</c:v>
                </c:pt>
                <c:pt idx="519">
                  <c:v>25.146422205245734</c:v>
                </c:pt>
                <c:pt idx="520">
                  <c:v>12.732365673542144</c:v>
                </c:pt>
                <c:pt idx="521">
                  <c:v>82.760376878023934</c:v>
                </c:pt>
                <c:pt idx="522">
                  <c:v>13.687293099057806</c:v>
                </c:pt>
                <c:pt idx="523">
                  <c:v>17.825311942959001</c:v>
                </c:pt>
                <c:pt idx="524">
                  <c:v>17.188693659281896</c:v>
                </c:pt>
                <c:pt idx="525">
                  <c:v>54.112554112554115</c:v>
                </c:pt>
                <c:pt idx="526">
                  <c:v>37.242169595110774</c:v>
                </c:pt>
                <c:pt idx="527">
                  <c:v>24.191494779730075</c:v>
                </c:pt>
                <c:pt idx="528">
                  <c:v>12.095747389865037</c:v>
                </c:pt>
                <c:pt idx="529">
                  <c:v>14.323911382734913</c:v>
                </c:pt>
                <c:pt idx="530">
                  <c:v>13.687293099057806</c:v>
                </c:pt>
                <c:pt idx="531">
                  <c:v>22.281639928698752</c:v>
                </c:pt>
                <c:pt idx="532">
                  <c:v>87.85332314744079</c:v>
                </c:pt>
                <c:pt idx="533">
                  <c:v>11.777438248026483</c:v>
                </c:pt>
                <c:pt idx="534">
                  <c:v>15.91545709192768</c:v>
                </c:pt>
                <c:pt idx="535">
                  <c:v>16.233766233766232</c:v>
                </c:pt>
                <c:pt idx="536">
                  <c:v>18.143621084797555</c:v>
                </c:pt>
                <c:pt idx="537">
                  <c:v>12.732365673542144</c:v>
                </c:pt>
                <c:pt idx="538">
                  <c:v>55.70409982174688</c:v>
                </c:pt>
                <c:pt idx="539">
                  <c:v>16.233766233766232</c:v>
                </c:pt>
                <c:pt idx="540">
                  <c:v>52.202699261522788</c:v>
                </c:pt>
                <c:pt idx="541">
                  <c:v>11.45912910618793</c:v>
                </c:pt>
                <c:pt idx="542">
                  <c:v>11.45912910618793</c:v>
                </c:pt>
                <c:pt idx="543">
                  <c:v>24.82811306340718</c:v>
                </c:pt>
                <c:pt idx="544">
                  <c:v>17.50700280112045</c:v>
                </c:pt>
                <c:pt idx="545">
                  <c:v>12.095747389865037</c:v>
                </c:pt>
                <c:pt idx="546">
                  <c:v>55.70409982174688</c:v>
                </c:pt>
                <c:pt idx="547">
                  <c:v>21.326712503183092</c:v>
                </c:pt>
                <c:pt idx="548">
                  <c:v>41.380188439011967</c:v>
                </c:pt>
                <c:pt idx="549">
                  <c:v>22.281639928698752</c:v>
                </c:pt>
                <c:pt idx="550">
                  <c:v>33.422459893048128</c:v>
                </c:pt>
                <c:pt idx="551">
                  <c:v>48.38298955946015</c:v>
                </c:pt>
                <c:pt idx="552">
                  <c:v>58.250572956455308</c:v>
                </c:pt>
                <c:pt idx="553">
                  <c:v>44.563279857397504</c:v>
                </c:pt>
                <c:pt idx="554">
                  <c:v>54.112554112554115</c:v>
                </c:pt>
                <c:pt idx="555">
                  <c:v>10.822510822510823</c:v>
                </c:pt>
                <c:pt idx="556">
                  <c:v>35.0140056022409</c:v>
                </c:pt>
                <c:pt idx="557">
                  <c:v>38.19709702062643</c:v>
                </c:pt>
                <c:pt idx="558">
                  <c:v>20.371785077667433</c:v>
                </c:pt>
                <c:pt idx="559">
                  <c:v>10.822510822510823</c:v>
                </c:pt>
                <c:pt idx="560">
                  <c:v>35.968933027756556</c:v>
                </c:pt>
                <c:pt idx="561">
                  <c:v>22.918258212375861</c:v>
                </c:pt>
                <c:pt idx="562">
                  <c:v>49.337916984975813</c:v>
                </c:pt>
                <c:pt idx="563">
                  <c:v>54.749172396231224</c:v>
                </c:pt>
                <c:pt idx="564">
                  <c:v>90.081487140310671</c:v>
                </c:pt>
                <c:pt idx="565">
                  <c:v>17.50700280112045</c:v>
                </c:pt>
                <c:pt idx="566">
                  <c:v>38.19709702062643</c:v>
                </c:pt>
                <c:pt idx="567">
                  <c:v>30.8759867583397</c:v>
                </c:pt>
                <c:pt idx="568">
                  <c:v>14.005602240896359</c:v>
                </c:pt>
                <c:pt idx="569">
                  <c:v>22.281639928698752</c:v>
                </c:pt>
                <c:pt idx="570">
                  <c:v>12.732365673542144</c:v>
                </c:pt>
                <c:pt idx="571">
                  <c:v>11.140819964349376</c:v>
                </c:pt>
                <c:pt idx="572">
                  <c:v>31.830914183855359</c:v>
                </c:pt>
                <c:pt idx="573">
                  <c:v>19.098548510313215</c:v>
                </c:pt>
                <c:pt idx="574">
                  <c:v>10.504201680672269</c:v>
                </c:pt>
                <c:pt idx="575">
                  <c:v>11.140819964349376</c:v>
                </c:pt>
                <c:pt idx="576">
                  <c:v>10.504201680672269</c:v>
                </c:pt>
                <c:pt idx="577">
                  <c:v>39.152024446142093</c:v>
                </c:pt>
                <c:pt idx="578">
                  <c:v>16.552075375604787</c:v>
                </c:pt>
                <c:pt idx="579">
                  <c:v>14.642220524573466</c:v>
                </c:pt>
                <c:pt idx="580">
                  <c:v>25.464731347084289</c:v>
                </c:pt>
                <c:pt idx="581">
                  <c:v>57.613954672778206</c:v>
                </c:pt>
                <c:pt idx="582">
                  <c:v>21.326712503183092</c:v>
                </c:pt>
                <c:pt idx="583">
                  <c:v>25.783040488922843</c:v>
                </c:pt>
                <c:pt idx="584">
                  <c:v>20.053475935828878</c:v>
                </c:pt>
                <c:pt idx="585">
                  <c:v>52.839317545199897</c:v>
                </c:pt>
                <c:pt idx="586">
                  <c:v>60.478736949325189</c:v>
                </c:pt>
                <c:pt idx="587">
                  <c:v>46.154825566590276</c:v>
                </c:pt>
                <c:pt idx="588">
                  <c:v>41.380188439011967</c:v>
                </c:pt>
                <c:pt idx="589">
                  <c:v>60.478736949325189</c:v>
                </c:pt>
                <c:pt idx="590">
                  <c:v>74.802648332060102</c:v>
                </c:pt>
                <c:pt idx="591">
                  <c:v>11.140819964349376</c:v>
                </c:pt>
                <c:pt idx="592">
                  <c:v>10.822510822510823</c:v>
                </c:pt>
                <c:pt idx="593">
                  <c:v>12.732365673542144</c:v>
                </c:pt>
                <c:pt idx="594">
                  <c:v>51.884390119684241</c:v>
                </c:pt>
                <c:pt idx="595">
                  <c:v>16.870384517443341</c:v>
                </c:pt>
                <c:pt idx="596">
                  <c:v>12.41405653170359</c:v>
                </c:pt>
                <c:pt idx="597">
                  <c:v>14.005602240896359</c:v>
                </c:pt>
                <c:pt idx="598">
                  <c:v>15.278838808250573</c:v>
                </c:pt>
                <c:pt idx="599">
                  <c:v>17.188693659281896</c:v>
                </c:pt>
                <c:pt idx="600">
                  <c:v>14.323911382734913</c:v>
                </c:pt>
                <c:pt idx="601">
                  <c:v>15.597147950089127</c:v>
                </c:pt>
                <c:pt idx="602">
                  <c:v>14.96052966641202</c:v>
                </c:pt>
              </c:numCache>
            </c:numRef>
          </c:xVal>
          <c:yVal>
            <c:numRef>
              <c:f>'Classe DAP e gráfico'!$AB$3:$AB$605</c:f>
              <c:numCache>
                <c:formatCode>General</c:formatCode>
                <c:ptCount val="603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24</c:v>
                </c:pt>
                <c:pt idx="15">
                  <c:v>13</c:v>
                </c:pt>
                <c:pt idx="16">
                  <c:v>13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9</c:v>
                </c:pt>
                <c:pt idx="26">
                  <c:v>12</c:v>
                </c:pt>
                <c:pt idx="27">
                  <c:v>4</c:v>
                </c:pt>
                <c:pt idx="28">
                  <c:v>8</c:v>
                </c:pt>
                <c:pt idx="29">
                  <c:v>12</c:v>
                </c:pt>
                <c:pt idx="30">
                  <c:v>12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8</c:v>
                </c:pt>
                <c:pt idx="35">
                  <c:v>12</c:v>
                </c:pt>
                <c:pt idx="36">
                  <c:v>7</c:v>
                </c:pt>
                <c:pt idx="37">
                  <c:v>8</c:v>
                </c:pt>
                <c:pt idx="38">
                  <c:v>3</c:v>
                </c:pt>
                <c:pt idx="39">
                  <c:v>6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3</c:v>
                </c:pt>
                <c:pt idx="44">
                  <c:v>6</c:v>
                </c:pt>
                <c:pt idx="45">
                  <c:v>12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7</c:v>
                </c:pt>
                <c:pt idx="50">
                  <c:v>3</c:v>
                </c:pt>
                <c:pt idx="51">
                  <c:v>7</c:v>
                </c:pt>
                <c:pt idx="52">
                  <c:v>4</c:v>
                </c:pt>
                <c:pt idx="53">
                  <c:v>4</c:v>
                </c:pt>
                <c:pt idx="54">
                  <c:v>12</c:v>
                </c:pt>
                <c:pt idx="55">
                  <c:v>9</c:v>
                </c:pt>
                <c:pt idx="56">
                  <c:v>10</c:v>
                </c:pt>
                <c:pt idx="57">
                  <c:v>10</c:v>
                </c:pt>
                <c:pt idx="58">
                  <c:v>12</c:v>
                </c:pt>
                <c:pt idx="59">
                  <c:v>7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7</c:v>
                </c:pt>
                <c:pt idx="64">
                  <c:v>2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4</c:v>
                </c:pt>
                <c:pt idx="69">
                  <c:v>8</c:v>
                </c:pt>
                <c:pt idx="70">
                  <c:v>8</c:v>
                </c:pt>
                <c:pt idx="71">
                  <c:v>3</c:v>
                </c:pt>
                <c:pt idx="72">
                  <c:v>7</c:v>
                </c:pt>
                <c:pt idx="73">
                  <c:v>3</c:v>
                </c:pt>
                <c:pt idx="74">
                  <c:v>6</c:v>
                </c:pt>
                <c:pt idx="75">
                  <c:v>2</c:v>
                </c:pt>
                <c:pt idx="76">
                  <c:v>3</c:v>
                </c:pt>
                <c:pt idx="77">
                  <c:v>3</c:v>
                </c:pt>
                <c:pt idx="78">
                  <c:v>5</c:v>
                </c:pt>
                <c:pt idx="79">
                  <c:v>3</c:v>
                </c:pt>
                <c:pt idx="80">
                  <c:v>8</c:v>
                </c:pt>
                <c:pt idx="81">
                  <c:v>8</c:v>
                </c:pt>
                <c:pt idx="82">
                  <c:v>10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8</c:v>
                </c:pt>
                <c:pt idx="87">
                  <c:v>8</c:v>
                </c:pt>
                <c:pt idx="88">
                  <c:v>10</c:v>
                </c:pt>
                <c:pt idx="89">
                  <c:v>4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3</c:v>
                </c:pt>
                <c:pt idx="94">
                  <c:v>6</c:v>
                </c:pt>
                <c:pt idx="95">
                  <c:v>3</c:v>
                </c:pt>
                <c:pt idx="96">
                  <c:v>3</c:v>
                </c:pt>
                <c:pt idx="97">
                  <c:v>4</c:v>
                </c:pt>
                <c:pt idx="98">
                  <c:v>5</c:v>
                </c:pt>
                <c:pt idx="99">
                  <c:v>5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5</c:v>
                </c:pt>
                <c:pt idx="115">
                  <c:v>7</c:v>
                </c:pt>
                <c:pt idx="116">
                  <c:v>7</c:v>
                </c:pt>
                <c:pt idx="117">
                  <c:v>5</c:v>
                </c:pt>
                <c:pt idx="118">
                  <c:v>14</c:v>
                </c:pt>
                <c:pt idx="119">
                  <c:v>15</c:v>
                </c:pt>
                <c:pt idx="120">
                  <c:v>3</c:v>
                </c:pt>
                <c:pt idx="121">
                  <c:v>3</c:v>
                </c:pt>
                <c:pt idx="122">
                  <c:v>4</c:v>
                </c:pt>
                <c:pt idx="123">
                  <c:v>4</c:v>
                </c:pt>
                <c:pt idx="124">
                  <c:v>6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4</c:v>
                </c:pt>
                <c:pt idx="129">
                  <c:v>3</c:v>
                </c:pt>
                <c:pt idx="130">
                  <c:v>3</c:v>
                </c:pt>
                <c:pt idx="131">
                  <c:v>2</c:v>
                </c:pt>
                <c:pt idx="132">
                  <c:v>3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3</c:v>
                </c:pt>
                <c:pt idx="137">
                  <c:v>16</c:v>
                </c:pt>
                <c:pt idx="138">
                  <c:v>5</c:v>
                </c:pt>
                <c:pt idx="139">
                  <c:v>5</c:v>
                </c:pt>
                <c:pt idx="140">
                  <c:v>25</c:v>
                </c:pt>
                <c:pt idx="141">
                  <c:v>6</c:v>
                </c:pt>
                <c:pt idx="142">
                  <c:v>14</c:v>
                </c:pt>
                <c:pt idx="143">
                  <c:v>17</c:v>
                </c:pt>
                <c:pt idx="144">
                  <c:v>12</c:v>
                </c:pt>
                <c:pt idx="145">
                  <c:v>4</c:v>
                </c:pt>
                <c:pt idx="146">
                  <c:v>6</c:v>
                </c:pt>
                <c:pt idx="147">
                  <c:v>17</c:v>
                </c:pt>
                <c:pt idx="148">
                  <c:v>6</c:v>
                </c:pt>
                <c:pt idx="149">
                  <c:v>5</c:v>
                </c:pt>
                <c:pt idx="150">
                  <c:v>3</c:v>
                </c:pt>
                <c:pt idx="151">
                  <c:v>10</c:v>
                </c:pt>
                <c:pt idx="152">
                  <c:v>7</c:v>
                </c:pt>
                <c:pt idx="153">
                  <c:v>3</c:v>
                </c:pt>
                <c:pt idx="154">
                  <c:v>7</c:v>
                </c:pt>
                <c:pt idx="155">
                  <c:v>10</c:v>
                </c:pt>
                <c:pt idx="156">
                  <c:v>4</c:v>
                </c:pt>
                <c:pt idx="157">
                  <c:v>5</c:v>
                </c:pt>
                <c:pt idx="158">
                  <c:v>7</c:v>
                </c:pt>
                <c:pt idx="159">
                  <c:v>9</c:v>
                </c:pt>
                <c:pt idx="160">
                  <c:v>3</c:v>
                </c:pt>
                <c:pt idx="161">
                  <c:v>6</c:v>
                </c:pt>
                <c:pt idx="162">
                  <c:v>3</c:v>
                </c:pt>
                <c:pt idx="163">
                  <c:v>2</c:v>
                </c:pt>
                <c:pt idx="164">
                  <c:v>5</c:v>
                </c:pt>
                <c:pt idx="165">
                  <c:v>16</c:v>
                </c:pt>
                <c:pt idx="166">
                  <c:v>5</c:v>
                </c:pt>
                <c:pt idx="167">
                  <c:v>10</c:v>
                </c:pt>
                <c:pt idx="168">
                  <c:v>10</c:v>
                </c:pt>
                <c:pt idx="169">
                  <c:v>8</c:v>
                </c:pt>
                <c:pt idx="170">
                  <c:v>4</c:v>
                </c:pt>
                <c:pt idx="171">
                  <c:v>14</c:v>
                </c:pt>
                <c:pt idx="172">
                  <c:v>10</c:v>
                </c:pt>
                <c:pt idx="173">
                  <c:v>3</c:v>
                </c:pt>
                <c:pt idx="174">
                  <c:v>5</c:v>
                </c:pt>
                <c:pt idx="175">
                  <c:v>3</c:v>
                </c:pt>
                <c:pt idx="176">
                  <c:v>3</c:v>
                </c:pt>
                <c:pt idx="177">
                  <c:v>7</c:v>
                </c:pt>
                <c:pt idx="178">
                  <c:v>3</c:v>
                </c:pt>
                <c:pt idx="179">
                  <c:v>4</c:v>
                </c:pt>
                <c:pt idx="180">
                  <c:v>5</c:v>
                </c:pt>
                <c:pt idx="181">
                  <c:v>3</c:v>
                </c:pt>
                <c:pt idx="182">
                  <c:v>2</c:v>
                </c:pt>
                <c:pt idx="183">
                  <c:v>2</c:v>
                </c:pt>
                <c:pt idx="184">
                  <c:v>10</c:v>
                </c:pt>
                <c:pt idx="185">
                  <c:v>7</c:v>
                </c:pt>
                <c:pt idx="186">
                  <c:v>2</c:v>
                </c:pt>
                <c:pt idx="187">
                  <c:v>4</c:v>
                </c:pt>
                <c:pt idx="188">
                  <c:v>4</c:v>
                </c:pt>
                <c:pt idx="189">
                  <c:v>16</c:v>
                </c:pt>
                <c:pt idx="190">
                  <c:v>7</c:v>
                </c:pt>
                <c:pt idx="191">
                  <c:v>6</c:v>
                </c:pt>
                <c:pt idx="192">
                  <c:v>16</c:v>
                </c:pt>
                <c:pt idx="193">
                  <c:v>15</c:v>
                </c:pt>
                <c:pt idx="194">
                  <c:v>16</c:v>
                </c:pt>
                <c:pt idx="195">
                  <c:v>13</c:v>
                </c:pt>
                <c:pt idx="196">
                  <c:v>9</c:v>
                </c:pt>
                <c:pt idx="197">
                  <c:v>11</c:v>
                </c:pt>
                <c:pt idx="198">
                  <c:v>6</c:v>
                </c:pt>
                <c:pt idx="199">
                  <c:v>5</c:v>
                </c:pt>
                <c:pt idx="200">
                  <c:v>4</c:v>
                </c:pt>
                <c:pt idx="201">
                  <c:v>13</c:v>
                </c:pt>
                <c:pt idx="202">
                  <c:v>3</c:v>
                </c:pt>
                <c:pt idx="203">
                  <c:v>7</c:v>
                </c:pt>
                <c:pt idx="204">
                  <c:v>14</c:v>
                </c:pt>
                <c:pt idx="205">
                  <c:v>14</c:v>
                </c:pt>
                <c:pt idx="206">
                  <c:v>4</c:v>
                </c:pt>
                <c:pt idx="207">
                  <c:v>5</c:v>
                </c:pt>
                <c:pt idx="208">
                  <c:v>4</c:v>
                </c:pt>
                <c:pt idx="209">
                  <c:v>15</c:v>
                </c:pt>
                <c:pt idx="210">
                  <c:v>6</c:v>
                </c:pt>
                <c:pt idx="211">
                  <c:v>12</c:v>
                </c:pt>
                <c:pt idx="212">
                  <c:v>5</c:v>
                </c:pt>
                <c:pt idx="213">
                  <c:v>16</c:v>
                </c:pt>
                <c:pt idx="214">
                  <c:v>14</c:v>
                </c:pt>
                <c:pt idx="215">
                  <c:v>14</c:v>
                </c:pt>
                <c:pt idx="216">
                  <c:v>5</c:v>
                </c:pt>
                <c:pt idx="217">
                  <c:v>14</c:v>
                </c:pt>
                <c:pt idx="218">
                  <c:v>16</c:v>
                </c:pt>
                <c:pt idx="219">
                  <c:v>13</c:v>
                </c:pt>
                <c:pt idx="220">
                  <c:v>15</c:v>
                </c:pt>
                <c:pt idx="221">
                  <c:v>5</c:v>
                </c:pt>
                <c:pt idx="222">
                  <c:v>15</c:v>
                </c:pt>
                <c:pt idx="223">
                  <c:v>5</c:v>
                </c:pt>
                <c:pt idx="224">
                  <c:v>15</c:v>
                </c:pt>
                <c:pt idx="225">
                  <c:v>4</c:v>
                </c:pt>
                <c:pt idx="226">
                  <c:v>8</c:v>
                </c:pt>
                <c:pt idx="227">
                  <c:v>5</c:v>
                </c:pt>
                <c:pt idx="228">
                  <c:v>6</c:v>
                </c:pt>
                <c:pt idx="229">
                  <c:v>8</c:v>
                </c:pt>
                <c:pt idx="230">
                  <c:v>4</c:v>
                </c:pt>
                <c:pt idx="231">
                  <c:v>13</c:v>
                </c:pt>
                <c:pt idx="232">
                  <c:v>14</c:v>
                </c:pt>
                <c:pt idx="233">
                  <c:v>8</c:v>
                </c:pt>
                <c:pt idx="234">
                  <c:v>4</c:v>
                </c:pt>
                <c:pt idx="235">
                  <c:v>8</c:v>
                </c:pt>
                <c:pt idx="236">
                  <c:v>7</c:v>
                </c:pt>
                <c:pt idx="237">
                  <c:v>4</c:v>
                </c:pt>
                <c:pt idx="238">
                  <c:v>6</c:v>
                </c:pt>
                <c:pt idx="239">
                  <c:v>7</c:v>
                </c:pt>
                <c:pt idx="240">
                  <c:v>7</c:v>
                </c:pt>
                <c:pt idx="241">
                  <c:v>13</c:v>
                </c:pt>
                <c:pt idx="242">
                  <c:v>4</c:v>
                </c:pt>
                <c:pt idx="243">
                  <c:v>10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5</c:v>
                </c:pt>
                <c:pt idx="248">
                  <c:v>12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10</c:v>
                </c:pt>
                <c:pt idx="253">
                  <c:v>9</c:v>
                </c:pt>
                <c:pt idx="254">
                  <c:v>3</c:v>
                </c:pt>
                <c:pt idx="255">
                  <c:v>3</c:v>
                </c:pt>
                <c:pt idx="256">
                  <c:v>13</c:v>
                </c:pt>
                <c:pt idx="257">
                  <c:v>3</c:v>
                </c:pt>
                <c:pt idx="258">
                  <c:v>2</c:v>
                </c:pt>
                <c:pt idx="259">
                  <c:v>3</c:v>
                </c:pt>
                <c:pt idx="260">
                  <c:v>5</c:v>
                </c:pt>
                <c:pt idx="261">
                  <c:v>8</c:v>
                </c:pt>
                <c:pt idx="262">
                  <c:v>8</c:v>
                </c:pt>
                <c:pt idx="263">
                  <c:v>5</c:v>
                </c:pt>
                <c:pt idx="264">
                  <c:v>8</c:v>
                </c:pt>
                <c:pt idx="265">
                  <c:v>4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14</c:v>
                </c:pt>
                <c:pt idx="271">
                  <c:v>12</c:v>
                </c:pt>
                <c:pt idx="272">
                  <c:v>12</c:v>
                </c:pt>
                <c:pt idx="273">
                  <c:v>15</c:v>
                </c:pt>
                <c:pt idx="274">
                  <c:v>13</c:v>
                </c:pt>
                <c:pt idx="275">
                  <c:v>4</c:v>
                </c:pt>
                <c:pt idx="276">
                  <c:v>6</c:v>
                </c:pt>
                <c:pt idx="277">
                  <c:v>12</c:v>
                </c:pt>
                <c:pt idx="278">
                  <c:v>3</c:v>
                </c:pt>
                <c:pt idx="279">
                  <c:v>5</c:v>
                </c:pt>
                <c:pt idx="280">
                  <c:v>5</c:v>
                </c:pt>
                <c:pt idx="281">
                  <c:v>14</c:v>
                </c:pt>
                <c:pt idx="282">
                  <c:v>10</c:v>
                </c:pt>
                <c:pt idx="283">
                  <c:v>8</c:v>
                </c:pt>
                <c:pt idx="284">
                  <c:v>7</c:v>
                </c:pt>
                <c:pt idx="285">
                  <c:v>6</c:v>
                </c:pt>
                <c:pt idx="286">
                  <c:v>7</c:v>
                </c:pt>
                <c:pt idx="287">
                  <c:v>6</c:v>
                </c:pt>
                <c:pt idx="288">
                  <c:v>7</c:v>
                </c:pt>
                <c:pt idx="289">
                  <c:v>4</c:v>
                </c:pt>
                <c:pt idx="290">
                  <c:v>3</c:v>
                </c:pt>
                <c:pt idx="291">
                  <c:v>3</c:v>
                </c:pt>
                <c:pt idx="292">
                  <c:v>9</c:v>
                </c:pt>
                <c:pt idx="293">
                  <c:v>7</c:v>
                </c:pt>
                <c:pt idx="294">
                  <c:v>10</c:v>
                </c:pt>
                <c:pt idx="295">
                  <c:v>8</c:v>
                </c:pt>
                <c:pt idx="296">
                  <c:v>3</c:v>
                </c:pt>
                <c:pt idx="297">
                  <c:v>8</c:v>
                </c:pt>
                <c:pt idx="298">
                  <c:v>7</c:v>
                </c:pt>
                <c:pt idx="299">
                  <c:v>7</c:v>
                </c:pt>
                <c:pt idx="300">
                  <c:v>6</c:v>
                </c:pt>
                <c:pt idx="301">
                  <c:v>6</c:v>
                </c:pt>
                <c:pt idx="302">
                  <c:v>5</c:v>
                </c:pt>
                <c:pt idx="303">
                  <c:v>5</c:v>
                </c:pt>
                <c:pt idx="304">
                  <c:v>9</c:v>
                </c:pt>
                <c:pt idx="305">
                  <c:v>12</c:v>
                </c:pt>
                <c:pt idx="306">
                  <c:v>6</c:v>
                </c:pt>
                <c:pt idx="307">
                  <c:v>6</c:v>
                </c:pt>
                <c:pt idx="308">
                  <c:v>18</c:v>
                </c:pt>
                <c:pt idx="309">
                  <c:v>6</c:v>
                </c:pt>
                <c:pt idx="310">
                  <c:v>17</c:v>
                </c:pt>
                <c:pt idx="311">
                  <c:v>5</c:v>
                </c:pt>
                <c:pt idx="312">
                  <c:v>14</c:v>
                </c:pt>
                <c:pt idx="313">
                  <c:v>3</c:v>
                </c:pt>
                <c:pt idx="314">
                  <c:v>7</c:v>
                </c:pt>
                <c:pt idx="315">
                  <c:v>7</c:v>
                </c:pt>
                <c:pt idx="316">
                  <c:v>6</c:v>
                </c:pt>
                <c:pt idx="317">
                  <c:v>4</c:v>
                </c:pt>
                <c:pt idx="318">
                  <c:v>7</c:v>
                </c:pt>
                <c:pt idx="319">
                  <c:v>15</c:v>
                </c:pt>
                <c:pt idx="320">
                  <c:v>17</c:v>
                </c:pt>
                <c:pt idx="321">
                  <c:v>8</c:v>
                </c:pt>
                <c:pt idx="322">
                  <c:v>7</c:v>
                </c:pt>
                <c:pt idx="323">
                  <c:v>17</c:v>
                </c:pt>
                <c:pt idx="324">
                  <c:v>7</c:v>
                </c:pt>
                <c:pt idx="325">
                  <c:v>7</c:v>
                </c:pt>
                <c:pt idx="326">
                  <c:v>3</c:v>
                </c:pt>
                <c:pt idx="327">
                  <c:v>14</c:v>
                </c:pt>
                <c:pt idx="328">
                  <c:v>8</c:v>
                </c:pt>
                <c:pt idx="329">
                  <c:v>5</c:v>
                </c:pt>
                <c:pt idx="330">
                  <c:v>17</c:v>
                </c:pt>
                <c:pt idx="331">
                  <c:v>6</c:v>
                </c:pt>
                <c:pt idx="332">
                  <c:v>10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16</c:v>
                </c:pt>
                <c:pt idx="337">
                  <c:v>10</c:v>
                </c:pt>
                <c:pt idx="338">
                  <c:v>8</c:v>
                </c:pt>
                <c:pt idx="339">
                  <c:v>9</c:v>
                </c:pt>
                <c:pt idx="340">
                  <c:v>6</c:v>
                </c:pt>
                <c:pt idx="341">
                  <c:v>7</c:v>
                </c:pt>
                <c:pt idx="342">
                  <c:v>13</c:v>
                </c:pt>
                <c:pt idx="343">
                  <c:v>10</c:v>
                </c:pt>
                <c:pt idx="344">
                  <c:v>5</c:v>
                </c:pt>
                <c:pt idx="345">
                  <c:v>16</c:v>
                </c:pt>
                <c:pt idx="346">
                  <c:v>5</c:v>
                </c:pt>
                <c:pt idx="347">
                  <c:v>8</c:v>
                </c:pt>
                <c:pt idx="348">
                  <c:v>3</c:v>
                </c:pt>
                <c:pt idx="349">
                  <c:v>14</c:v>
                </c:pt>
                <c:pt idx="350">
                  <c:v>17</c:v>
                </c:pt>
                <c:pt idx="351">
                  <c:v>8</c:v>
                </c:pt>
                <c:pt idx="352">
                  <c:v>15</c:v>
                </c:pt>
                <c:pt idx="353">
                  <c:v>10</c:v>
                </c:pt>
                <c:pt idx="354">
                  <c:v>13</c:v>
                </c:pt>
                <c:pt idx="355">
                  <c:v>8</c:v>
                </c:pt>
                <c:pt idx="356">
                  <c:v>13</c:v>
                </c:pt>
                <c:pt idx="357">
                  <c:v>15</c:v>
                </c:pt>
                <c:pt idx="358">
                  <c:v>8</c:v>
                </c:pt>
                <c:pt idx="359">
                  <c:v>17</c:v>
                </c:pt>
                <c:pt idx="360">
                  <c:v>3</c:v>
                </c:pt>
                <c:pt idx="361">
                  <c:v>5</c:v>
                </c:pt>
                <c:pt idx="362">
                  <c:v>5</c:v>
                </c:pt>
                <c:pt idx="363">
                  <c:v>9</c:v>
                </c:pt>
                <c:pt idx="364">
                  <c:v>12</c:v>
                </c:pt>
                <c:pt idx="365">
                  <c:v>15</c:v>
                </c:pt>
                <c:pt idx="366">
                  <c:v>12</c:v>
                </c:pt>
                <c:pt idx="367">
                  <c:v>14</c:v>
                </c:pt>
                <c:pt idx="368">
                  <c:v>6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14</c:v>
                </c:pt>
                <c:pt idx="373">
                  <c:v>14</c:v>
                </c:pt>
                <c:pt idx="374">
                  <c:v>3</c:v>
                </c:pt>
                <c:pt idx="375">
                  <c:v>4</c:v>
                </c:pt>
                <c:pt idx="376">
                  <c:v>9</c:v>
                </c:pt>
                <c:pt idx="377">
                  <c:v>2</c:v>
                </c:pt>
                <c:pt idx="378">
                  <c:v>12</c:v>
                </c:pt>
                <c:pt idx="379">
                  <c:v>14</c:v>
                </c:pt>
                <c:pt idx="380">
                  <c:v>10</c:v>
                </c:pt>
                <c:pt idx="381">
                  <c:v>2</c:v>
                </c:pt>
                <c:pt idx="382">
                  <c:v>15</c:v>
                </c:pt>
                <c:pt idx="383">
                  <c:v>7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  <c:pt idx="387">
                  <c:v>13</c:v>
                </c:pt>
                <c:pt idx="388">
                  <c:v>4</c:v>
                </c:pt>
                <c:pt idx="389">
                  <c:v>7</c:v>
                </c:pt>
                <c:pt idx="390">
                  <c:v>7</c:v>
                </c:pt>
                <c:pt idx="391">
                  <c:v>4</c:v>
                </c:pt>
                <c:pt idx="392">
                  <c:v>3</c:v>
                </c:pt>
                <c:pt idx="393">
                  <c:v>9</c:v>
                </c:pt>
                <c:pt idx="394">
                  <c:v>3</c:v>
                </c:pt>
                <c:pt idx="395">
                  <c:v>3</c:v>
                </c:pt>
                <c:pt idx="396">
                  <c:v>5</c:v>
                </c:pt>
                <c:pt idx="397">
                  <c:v>4</c:v>
                </c:pt>
                <c:pt idx="398">
                  <c:v>10</c:v>
                </c:pt>
                <c:pt idx="399">
                  <c:v>7</c:v>
                </c:pt>
                <c:pt idx="400">
                  <c:v>4</c:v>
                </c:pt>
                <c:pt idx="401">
                  <c:v>8</c:v>
                </c:pt>
                <c:pt idx="402">
                  <c:v>4</c:v>
                </c:pt>
                <c:pt idx="403">
                  <c:v>7</c:v>
                </c:pt>
                <c:pt idx="404">
                  <c:v>9</c:v>
                </c:pt>
                <c:pt idx="405">
                  <c:v>8</c:v>
                </c:pt>
                <c:pt idx="406">
                  <c:v>3</c:v>
                </c:pt>
                <c:pt idx="407">
                  <c:v>4</c:v>
                </c:pt>
                <c:pt idx="408">
                  <c:v>7</c:v>
                </c:pt>
                <c:pt idx="409">
                  <c:v>13</c:v>
                </c:pt>
                <c:pt idx="410">
                  <c:v>3</c:v>
                </c:pt>
                <c:pt idx="411">
                  <c:v>12</c:v>
                </c:pt>
                <c:pt idx="412">
                  <c:v>7</c:v>
                </c:pt>
                <c:pt idx="413">
                  <c:v>8</c:v>
                </c:pt>
                <c:pt idx="414">
                  <c:v>9</c:v>
                </c:pt>
                <c:pt idx="415">
                  <c:v>15</c:v>
                </c:pt>
                <c:pt idx="416">
                  <c:v>7</c:v>
                </c:pt>
                <c:pt idx="417">
                  <c:v>6</c:v>
                </c:pt>
                <c:pt idx="418">
                  <c:v>9</c:v>
                </c:pt>
                <c:pt idx="419">
                  <c:v>5</c:v>
                </c:pt>
                <c:pt idx="420">
                  <c:v>5</c:v>
                </c:pt>
                <c:pt idx="421">
                  <c:v>8</c:v>
                </c:pt>
                <c:pt idx="422">
                  <c:v>7</c:v>
                </c:pt>
                <c:pt idx="423">
                  <c:v>5</c:v>
                </c:pt>
                <c:pt idx="424">
                  <c:v>10</c:v>
                </c:pt>
                <c:pt idx="425">
                  <c:v>12</c:v>
                </c:pt>
                <c:pt idx="426">
                  <c:v>8</c:v>
                </c:pt>
                <c:pt idx="427">
                  <c:v>3</c:v>
                </c:pt>
                <c:pt idx="428">
                  <c:v>5</c:v>
                </c:pt>
                <c:pt idx="429">
                  <c:v>3</c:v>
                </c:pt>
                <c:pt idx="430">
                  <c:v>15</c:v>
                </c:pt>
                <c:pt idx="431">
                  <c:v>7</c:v>
                </c:pt>
                <c:pt idx="432">
                  <c:v>3</c:v>
                </c:pt>
                <c:pt idx="433">
                  <c:v>12</c:v>
                </c:pt>
                <c:pt idx="434">
                  <c:v>7</c:v>
                </c:pt>
                <c:pt idx="435">
                  <c:v>7</c:v>
                </c:pt>
                <c:pt idx="436">
                  <c:v>10</c:v>
                </c:pt>
                <c:pt idx="437">
                  <c:v>8</c:v>
                </c:pt>
                <c:pt idx="438">
                  <c:v>11</c:v>
                </c:pt>
                <c:pt idx="439">
                  <c:v>9</c:v>
                </c:pt>
                <c:pt idx="440">
                  <c:v>12</c:v>
                </c:pt>
                <c:pt idx="441">
                  <c:v>4</c:v>
                </c:pt>
                <c:pt idx="442">
                  <c:v>7</c:v>
                </c:pt>
                <c:pt idx="443">
                  <c:v>5</c:v>
                </c:pt>
                <c:pt idx="444">
                  <c:v>4</c:v>
                </c:pt>
                <c:pt idx="445">
                  <c:v>2</c:v>
                </c:pt>
                <c:pt idx="446">
                  <c:v>13</c:v>
                </c:pt>
                <c:pt idx="447">
                  <c:v>9</c:v>
                </c:pt>
                <c:pt idx="448">
                  <c:v>2</c:v>
                </c:pt>
                <c:pt idx="449">
                  <c:v>6</c:v>
                </c:pt>
                <c:pt idx="450">
                  <c:v>7</c:v>
                </c:pt>
                <c:pt idx="451">
                  <c:v>5</c:v>
                </c:pt>
                <c:pt idx="452">
                  <c:v>12</c:v>
                </c:pt>
                <c:pt idx="453">
                  <c:v>13</c:v>
                </c:pt>
                <c:pt idx="454">
                  <c:v>14</c:v>
                </c:pt>
                <c:pt idx="455">
                  <c:v>5</c:v>
                </c:pt>
                <c:pt idx="456">
                  <c:v>5</c:v>
                </c:pt>
                <c:pt idx="457">
                  <c:v>13</c:v>
                </c:pt>
                <c:pt idx="458">
                  <c:v>5</c:v>
                </c:pt>
                <c:pt idx="459">
                  <c:v>7</c:v>
                </c:pt>
                <c:pt idx="460">
                  <c:v>4</c:v>
                </c:pt>
                <c:pt idx="461">
                  <c:v>7</c:v>
                </c:pt>
                <c:pt idx="462">
                  <c:v>3</c:v>
                </c:pt>
                <c:pt idx="463">
                  <c:v>4</c:v>
                </c:pt>
                <c:pt idx="464">
                  <c:v>10</c:v>
                </c:pt>
                <c:pt idx="465">
                  <c:v>12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8</c:v>
                </c:pt>
                <c:pt idx="470">
                  <c:v>7</c:v>
                </c:pt>
                <c:pt idx="471">
                  <c:v>7</c:v>
                </c:pt>
                <c:pt idx="472">
                  <c:v>7</c:v>
                </c:pt>
                <c:pt idx="473">
                  <c:v>3</c:v>
                </c:pt>
                <c:pt idx="474">
                  <c:v>3</c:v>
                </c:pt>
                <c:pt idx="475">
                  <c:v>14</c:v>
                </c:pt>
                <c:pt idx="476">
                  <c:v>5</c:v>
                </c:pt>
                <c:pt idx="477">
                  <c:v>4</c:v>
                </c:pt>
                <c:pt idx="478">
                  <c:v>3</c:v>
                </c:pt>
                <c:pt idx="479">
                  <c:v>12</c:v>
                </c:pt>
                <c:pt idx="480">
                  <c:v>3</c:v>
                </c:pt>
                <c:pt idx="481">
                  <c:v>4</c:v>
                </c:pt>
                <c:pt idx="482">
                  <c:v>8</c:v>
                </c:pt>
                <c:pt idx="483">
                  <c:v>8</c:v>
                </c:pt>
                <c:pt idx="484">
                  <c:v>9</c:v>
                </c:pt>
                <c:pt idx="485">
                  <c:v>5</c:v>
                </c:pt>
                <c:pt idx="486">
                  <c:v>10</c:v>
                </c:pt>
                <c:pt idx="487">
                  <c:v>10</c:v>
                </c:pt>
                <c:pt idx="488">
                  <c:v>3</c:v>
                </c:pt>
                <c:pt idx="489">
                  <c:v>3</c:v>
                </c:pt>
                <c:pt idx="490">
                  <c:v>8</c:v>
                </c:pt>
                <c:pt idx="491">
                  <c:v>10</c:v>
                </c:pt>
                <c:pt idx="492">
                  <c:v>8</c:v>
                </c:pt>
                <c:pt idx="493">
                  <c:v>3</c:v>
                </c:pt>
                <c:pt idx="494">
                  <c:v>6</c:v>
                </c:pt>
                <c:pt idx="495">
                  <c:v>12</c:v>
                </c:pt>
                <c:pt idx="496">
                  <c:v>13</c:v>
                </c:pt>
                <c:pt idx="497">
                  <c:v>4</c:v>
                </c:pt>
                <c:pt idx="498">
                  <c:v>3</c:v>
                </c:pt>
                <c:pt idx="499">
                  <c:v>2</c:v>
                </c:pt>
                <c:pt idx="500">
                  <c:v>9</c:v>
                </c:pt>
                <c:pt idx="501">
                  <c:v>3</c:v>
                </c:pt>
                <c:pt idx="502">
                  <c:v>6</c:v>
                </c:pt>
                <c:pt idx="503">
                  <c:v>4</c:v>
                </c:pt>
                <c:pt idx="504">
                  <c:v>7</c:v>
                </c:pt>
                <c:pt idx="505">
                  <c:v>4</c:v>
                </c:pt>
                <c:pt idx="506">
                  <c:v>9</c:v>
                </c:pt>
                <c:pt idx="507">
                  <c:v>3</c:v>
                </c:pt>
                <c:pt idx="508">
                  <c:v>3</c:v>
                </c:pt>
                <c:pt idx="509">
                  <c:v>12</c:v>
                </c:pt>
                <c:pt idx="510">
                  <c:v>4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10</c:v>
                </c:pt>
                <c:pt idx="515">
                  <c:v>5</c:v>
                </c:pt>
                <c:pt idx="516">
                  <c:v>5</c:v>
                </c:pt>
                <c:pt idx="517">
                  <c:v>3</c:v>
                </c:pt>
                <c:pt idx="518">
                  <c:v>5</c:v>
                </c:pt>
                <c:pt idx="519">
                  <c:v>4</c:v>
                </c:pt>
                <c:pt idx="520">
                  <c:v>2</c:v>
                </c:pt>
                <c:pt idx="521">
                  <c:v>13</c:v>
                </c:pt>
                <c:pt idx="522">
                  <c:v>3</c:v>
                </c:pt>
                <c:pt idx="523">
                  <c:v>6</c:v>
                </c:pt>
                <c:pt idx="524">
                  <c:v>3</c:v>
                </c:pt>
                <c:pt idx="525">
                  <c:v>8</c:v>
                </c:pt>
                <c:pt idx="526">
                  <c:v>5</c:v>
                </c:pt>
                <c:pt idx="527">
                  <c:v>3</c:v>
                </c:pt>
                <c:pt idx="528">
                  <c:v>3</c:v>
                </c:pt>
                <c:pt idx="529">
                  <c:v>4</c:v>
                </c:pt>
                <c:pt idx="530">
                  <c:v>3</c:v>
                </c:pt>
                <c:pt idx="531">
                  <c:v>4</c:v>
                </c:pt>
                <c:pt idx="532">
                  <c:v>13</c:v>
                </c:pt>
                <c:pt idx="533">
                  <c:v>4</c:v>
                </c:pt>
                <c:pt idx="534">
                  <c:v>5</c:v>
                </c:pt>
                <c:pt idx="535">
                  <c:v>4</c:v>
                </c:pt>
                <c:pt idx="536">
                  <c:v>8</c:v>
                </c:pt>
                <c:pt idx="537">
                  <c:v>4</c:v>
                </c:pt>
                <c:pt idx="538">
                  <c:v>15</c:v>
                </c:pt>
                <c:pt idx="539">
                  <c:v>4</c:v>
                </c:pt>
                <c:pt idx="540">
                  <c:v>10</c:v>
                </c:pt>
                <c:pt idx="541">
                  <c:v>3</c:v>
                </c:pt>
                <c:pt idx="542">
                  <c:v>3</c:v>
                </c:pt>
                <c:pt idx="543">
                  <c:v>12</c:v>
                </c:pt>
                <c:pt idx="544">
                  <c:v>4</c:v>
                </c:pt>
                <c:pt idx="545">
                  <c:v>3</c:v>
                </c:pt>
                <c:pt idx="546">
                  <c:v>13</c:v>
                </c:pt>
                <c:pt idx="547">
                  <c:v>6</c:v>
                </c:pt>
                <c:pt idx="548">
                  <c:v>14</c:v>
                </c:pt>
                <c:pt idx="549">
                  <c:v>7</c:v>
                </c:pt>
                <c:pt idx="550">
                  <c:v>8</c:v>
                </c:pt>
                <c:pt idx="551">
                  <c:v>8</c:v>
                </c:pt>
                <c:pt idx="552">
                  <c:v>13</c:v>
                </c:pt>
                <c:pt idx="553">
                  <c:v>8</c:v>
                </c:pt>
                <c:pt idx="554">
                  <c:v>12</c:v>
                </c:pt>
                <c:pt idx="555">
                  <c:v>2</c:v>
                </c:pt>
                <c:pt idx="556">
                  <c:v>8</c:v>
                </c:pt>
                <c:pt idx="557">
                  <c:v>8</c:v>
                </c:pt>
                <c:pt idx="558">
                  <c:v>6</c:v>
                </c:pt>
                <c:pt idx="559">
                  <c:v>3</c:v>
                </c:pt>
                <c:pt idx="560">
                  <c:v>12</c:v>
                </c:pt>
                <c:pt idx="561">
                  <c:v>5</c:v>
                </c:pt>
                <c:pt idx="562">
                  <c:v>7</c:v>
                </c:pt>
                <c:pt idx="563">
                  <c:v>9</c:v>
                </c:pt>
                <c:pt idx="564">
                  <c:v>14</c:v>
                </c:pt>
                <c:pt idx="565">
                  <c:v>5</c:v>
                </c:pt>
                <c:pt idx="566">
                  <c:v>9</c:v>
                </c:pt>
                <c:pt idx="567">
                  <c:v>9</c:v>
                </c:pt>
                <c:pt idx="568">
                  <c:v>2</c:v>
                </c:pt>
                <c:pt idx="569">
                  <c:v>7</c:v>
                </c:pt>
                <c:pt idx="570">
                  <c:v>3</c:v>
                </c:pt>
                <c:pt idx="571">
                  <c:v>2</c:v>
                </c:pt>
                <c:pt idx="572">
                  <c:v>14</c:v>
                </c:pt>
                <c:pt idx="573">
                  <c:v>8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7</c:v>
                </c:pt>
                <c:pt idx="578">
                  <c:v>5</c:v>
                </c:pt>
                <c:pt idx="579">
                  <c:v>4</c:v>
                </c:pt>
                <c:pt idx="580">
                  <c:v>5</c:v>
                </c:pt>
                <c:pt idx="581">
                  <c:v>10</c:v>
                </c:pt>
                <c:pt idx="582">
                  <c:v>6</c:v>
                </c:pt>
                <c:pt idx="583">
                  <c:v>6</c:v>
                </c:pt>
                <c:pt idx="584">
                  <c:v>4</c:v>
                </c:pt>
                <c:pt idx="585">
                  <c:v>10</c:v>
                </c:pt>
                <c:pt idx="586">
                  <c:v>12</c:v>
                </c:pt>
                <c:pt idx="587">
                  <c:v>10</c:v>
                </c:pt>
                <c:pt idx="588">
                  <c:v>13</c:v>
                </c:pt>
                <c:pt idx="589">
                  <c:v>14</c:v>
                </c:pt>
                <c:pt idx="590">
                  <c:v>14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14</c:v>
                </c:pt>
                <c:pt idx="595">
                  <c:v>4</c:v>
                </c:pt>
                <c:pt idx="596">
                  <c:v>3</c:v>
                </c:pt>
                <c:pt idx="597">
                  <c:v>3</c:v>
                </c:pt>
                <c:pt idx="598">
                  <c:v>4</c:v>
                </c:pt>
                <c:pt idx="599">
                  <c:v>4</c:v>
                </c:pt>
                <c:pt idx="600">
                  <c:v>2</c:v>
                </c:pt>
                <c:pt idx="601">
                  <c:v>4</c:v>
                </c:pt>
                <c:pt idx="60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7-4A25-8380-A1936950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02016"/>
        <c:axId val="244903584"/>
      </c:scatterChart>
      <c:valAx>
        <c:axId val="244902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DAP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44903584"/>
        <c:crosses val="autoZero"/>
        <c:crossBetween val="midCat"/>
      </c:valAx>
      <c:valAx>
        <c:axId val="244903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Altura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490201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0"/>
      <c:rotY val="10"/>
      <c:depthPercent val="18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'Análise Estrutural'!$Y$3</c:f>
              <c:strCache>
                <c:ptCount val="1"/>
                <c:pt idx="0">
                  <c:v>INDi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'Análise Estrutural'!$X$4:$X$44</c:f>
              <c:strCache>
                <c:ptCount val="41"/>
                <c:pt idx="0">
                  <c:v>Samaúma</c:v>
                </c:pt>
                <c:pt idx="1">
                  <c:v>Paricá</c:v>
                </c:pt>
                <c:pt idx="2">
                  <c:v>Taperebá</c:v>
                </c:pt>
                <c:pt idx="3">
                  <c:v>Seringueira </c:v>
                </c:pt>
                <c:pt idx="4">
                  <c:v>Pitomba</c:v>
                </c:pt>
                <c:pt idx="5">
                  <c:v>Embaúba</c:v>
                </c:pt>
                <c:pt idx="6">
                  <c:v>Taxi branco</c:v>
                </c:pt>
                <c:pt idx="7">
                  <c:v>Urucurana</c:v>
                </c:pt>
                <c:pt idx="8">
                  <c:v>Teca</c:v>
                </c:pt>
                <c:pt idx="9">
                  <c:v>Jurubeba</c:v>
                </c:pt>
                <c:pt idx="10">
                  <c:v>Munguba</c:v>
                </c:pt>
                <c:pt idx="11">
                  <c:v>Tanibuca </c:v>
                </c:pt>
                <c:pt idx="12">
                  <c:v>Jenipapo</c:v>
                </c:pt>
                <c:pt idx="13">
                  <c:v>Castanhola</c:v>
                </c:pt>
                <c:pt idx="14">
                  <c:v>Goiaba</c:v>
                </c:pt>
                <c:pt idx="15">
                  <c:v>Apui</c:v>
                </c:pt>
                <c:pt idx="16">
                  <c:v>Taxi preto</c:v>
                </c:pt>
                <c:pt idx="17">
                  <c:v>Envira </c:v>
                </c:pt>
                <c:pt idx="18">
                  <c:v>Tapuru</c:v>
                </c:pt>
                <c:pt idx="19">
                  <c:v>Pimenta longa</c:v>
                </c:pt>
                <c:pt idx="20">
                  <c:v>Macacauba</c:v>
                </c:pt>
                <c:pt idx="21">
                  <c:v>Mulateiro</c:v>
                </c:pt>
                <c:pt idx="22">
                  <c:v>Ingá</c:v>
                </c:pt>
                <c:pt idx="23">
                  <c:v>Limãorana</c:v>
                </c:pt>
                <c:pt idx="24">
                  <c:v>Coité</c:v>
                </c:pt>
                <c:pt idx="25">
                  <c:v>Figueira</c:v>
                </c:pt>
                <c:pt idx="26">
                  <c:v>Mangueira</c:v>
                </c:pt>
                <c:pt idx="27">
                  <c:v>Limão</c:v>
                </c:pt>
                <c:pt idx="28">
                  <c:v>Morototo</c:v>
                </c:pt>
                <c:pt idx="29">
                  <c:v>Tamanqueira</c:v>
                </c:pt>
                <c:pt idx="30">
                  <c:v>Biribá</c:v>
                </c:pt>
                <c:pt idx="31">
                  <c:v>Louro</c:v>
                </c:pt>
                <c:pt idx="32">
                  <c:v>Mogno</c:v>
                </c:pt>
                <c:pt idx="33">
                  <c:v>Azeitoneira</c:v>
                </c:pt>
                <c:pt idx="34">
                  <c:v>Abiu</c:v>
                </c:pt>
                <c:pt idx="35">
                  <c:v>Cacau</c:v>
                </c:pt>
                <c:pt idx="36">
                  <c:v>Araçá</c:v>
                </c:pt>
                <c:pt idx="37">
                  <c:v>Noni</c:v>
                </c:pt>
                <c:pt idx="38">
                  <c:v>Lacre</c:v>
                </c:pt>
                <c:pt idx="39">
                  <c:v>Mata Pasto</c:v>
                </c:pt>
                <c:pt idx="40">
                  <c:v>Muiratinga</c:v>
                </c:pt>
              </c:strCache>
            </c:strRef>
          </c:cat>
          <c:val>
            <c:numRef>
              <c:f>'Análise Estrutural'!$Y$4:$Y$44</c:f>
              <c:numCache>
                <c:formatCode>0.00</c:formatCode>
                <c:ptCount val="41"/>
                <c:pt idx="0">
                  <c:v>30.869022953179396</c:v>
                </c:pt>
                <c:pt idx="1">
                  <c:v>10.022473959935171</c:v>
                </c:pt>
                <c:pt idx="2">
                  <c:v>8.5647397465147108</c:v>
                </c:pt>
                <c:pt idx="3">
                  <c:v>6.1776613581020241</c:v>
                </c:pt>
                <c:pt idx="4">
                  <c:v>5.8476056829870595</c:v>
                </c:pt>
                <c:pt idx="5">
                  <c:v>5.6125634541025962</c:v>
                </c:pt>
                <c:pt idx="6">
                  <c:v>5.4129815885372645</c:v>
                </c:pt>
                <c:pt idx="7">
                  <c:v>3.9230486200362686</c:v>
                </c:pt>
                <c:pt idx="8">
                  <c:v>3.6634004984266242</c:v>
                </c:pt>
                <c:pt idx="9">
                  <c:v>3.0083768314449331</c:v>
                </c:pt>
                <c:pt idx="10">
                  <c:v>1.9871864385125522</c:v>
                </c:pt>
                <c:pt idx="11">
                  <c:v>1.9056301006896881</c:v>
                </c:pt>
                <c:pt idx="12">
                  <c:v>1.4627580206091644</c:v>
                </c:pt>
                <c:pt idx="13">
                  <c:v>1.3522970129537886</c:v>
                </c:pt>
                <c:pt idx="14">
                  <c:v>0.97985618794379015</c:v>
                </c:pt>
                <c:pt idx="15">
                  <c:v>0.97062952263718427</c:v>
                </c:pt>
                <c:pt idx="16">
                  <c:v>0.95729540913776467</c:v>
                </c:pt>
                <c:pt idx="17">
                  <c:v>0.9303091442051965</c:v>
                </c:pt>
                <c:pt idx="18">
                  <c:v>0.8106997111332207</c:v>
                </c:pt>
                <c:pt idx="19">
                  <c:v>0.7881698411354231</c:v>
                </c:pt>
                <c:pt idx="20">
                  <c:v>0.74294820753842084</c:v>
                </c:pt>
                <c:pt idx="21">
                  <c:v>0.58236822070774452</c:v>
                </c:pt>
                <c:pt idx="22">
                  <c:v>0.56254543619251152</c:v>
                </c:pt>
                <c:pt idx="23">
                  <c:v>0.53675542284890765</c:v>
                </c:pt>
                <c:pt idx="24">
                  <c:v>0.39220873055026323</c:v>
                </c:pt>
                <c:pt idx="25">
                  <c:v>0.35382847564632031</c:v>
                </c:pt>
                <c:pt idx="26">
                  <c:v>0.35288350455489881</c:v>
                </c:pt>
                <c:pt idx="27">
                  <c:v>0.20103650636314541</c:v>
                </c:pt>
                <c:pt idx="28">
                  <c:v>0.13783433444099086</c:v>
                </c:pt>
                <c:pt idx="29">
                  <c:v>0.10010452691802867</c:v>
                </c:pt>
                <c:pt idx="30">
                  <c:v>8.5752014093768744E-2</c:v>
                </c:pt>
                <c:pt idx="31">
                  <c:v>8.0082832012202246E-2</c:v>
                </c:pt>
                <c:pt idx="32">
                  <c:v>7.9196226262846878E-2</c:v>
                </c:pt>
                <c:pt idx="33">
                  <c:v>7.7472789219783525E-2</c:v>
                </c:pt>
                <c:pt idx="34">
                  <c:v>7.0534794967627837E-2</c:v>
                </c:pt>
                <c:pt idx="35">
                  <c:v>7.0534794967627837E-2</c:v>
                </c:pt>
                <c:pt idx="36">
                  <c:v>6.7877940529994171E-2</c:v>
                </c:pt>
                <c:pt idx="37">
                  <c:v>6.7254496399416983E-2</c:v>
                </c:pt>
                <c:pt idx="38">
                  <c:v>6.492306753581073E-2</c:v>
                </c:pt>
                <c:pt idx="39">
                  <c:v>6.3854399214228558E-2</c:v>
                </c:pt>
                <c:pt idx="40">
                  <c:v>6.3344231521802366E-2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BD2-4042-A8C9-92623E99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83"/>
        <c:shape val="box"/>
        <c:axId val="244903976"/>
        <c:axId val="244900056"/>
        <c:axId val="0"/>
      </c:bar3DChart>
      <c:catAx>
        <c:axId val="24490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0056"/>
        <c:crosses val="autoZero"/>
        <c:auto val="1"/>
        <c:lblAlgn val="ctr"/>
        <c:lblOffset val="100"/>
        <c:noMultiLvlLbl val="0"/>
      </c:catAx>
      <c:valAx>
        <c:axId val="2449000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'Analise por Família'!$K$2</c:f>
              <c:strCache>
                <c:ptCount val="1"/>
                <c:pt idx="0">
                  <c:v>INDi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'Analise por Família'!$J$3:$J$28</c:f>
              <c:strCache>
                <c:ptCount val="26"/>
                <c:pt idx="0">
                  <c:v>Bombacaceae</c:v>
                </c:pt>
                <c:pt idx="1">
                  <c:v>Caesalpiniaceae</c:v>
                </c:pt>
                <c:pt idx="2">
                  <c:v>Anacardiaceae</c:v>
                </c:pt>
                <c:pt idx="3">
                  <c:v>Euphorbiaceae</c:v>
                </c:pt>
                <c:pt idx="4">
                  <c:v>Sapindaceae</c:v>
                </c:pt>
                <c:pt idx="5">
                  <c:v>Cecropiaceae</c:v>
                </c:pt>
                <c:pt idx="6">
                  <c:v>Elaeocarpaceae</c:v>
                </c:pt>
                <c:pt idx="7">
                  <c:v>Verbenaceae </c:v>
                </c:pt>
                <c:pt idx="8">
                  <c:v>Combretaceae</c:v>
                </c:pt>
                <c:pt idx="9">
                  <c:v>Solanaceae</c:v>
                </c:pt>
                <c:pt idx="10">
                  <c:v>Rubiaceae</c:v>
                </c:pt>
                <c:pt idx="11">
                  <c:v>Myrtaceae</c:v>
                </c:pt>
                <c:pt idx="12">
                  <c:v>Annonaceae</c:v>
                </c:pt>
                <c:pt idx="13">
                  <c:v>Clusiaceae</c:v>
                </c:pt>
                <c:pt idx="14">
                  <c:v>Moraceae</c:v>
                </c:pt>
                <c:pt idx="15">
                  <c:v>Fabaceae</c:v>
                </c:pt>
                <c:pt idx="16">
                  <c:v>Piperaceae</c:v>
                </c:pt>
                <c:pt idx="17">
                  <c:v>Mimosaceae</c:v>
                </c:pt>
                <c:pt idx="18">
                  <c:v>Bignoniaceae</c:v>
                </c:pt>
                <c:pt idx="19">
                  <c:v>Rutaceae</c:v>
                </c:pt>
                <c:pt idx="20">
                  <c:v>Araliaceae</c:v>
                </c:pt>
                <c:pt idx="21">
                  <c:v>Lauraceae</c:v>
                </c:pt>
                <c:pt idx="22">
                  <c:v>Meliaceae</c:v>
                </c:pt>
                <c:pt idx="23">
                  <c:v>Sapotaceae</c:v>
                </c:pt>
                <c:pt idx="24">
                  <c:v>Sterculiaceae</c:v>
                </c:pt>
                <c:pt idx="25">
                  <c:v>Guttiferae</c:v>
                </c:pt>
              </c:strCache>
            </c:strRef>
          </c:cat>
          <c:val>
            <c:numRef>
              <c:f>'Analise por Família'!$K$3:$K$28</c:f>
              <c:numCache>
                <c:formatCode>0.0</c:formatCode>
                <c:ptCount val="26"/>
                <c:pt idx="0">
                  <c:v>32.856209391691948</c:v>
                </c:pt>
                <c:pt idx="1">
                  <c:v>16.392750957610197</c:v>
                </c:pt>
                <c:pt idx="2">
                  <c:v>8.9176232510696085</c:v>
                </c:pt>
                <c:pt idx="3">
                  <c:v>6.9883610692352436</c:v>
                </c:pt>
                <c:pt idx="4">
                  <c:v>5.8476056829870595</c:v>
                </c:pt>
                <c:pt idx="5">
                  <c:v>5.6125634541025962</c:v>
                </c:pt>
                <c:pt idx="6">
                  <c:v>3.9230486200362686</c:v>
                </c:pt>
                <c:pt idx="7">
                  <c:v>3.6634004984266242</c:v>
                </c:pt>
                <c:pt idx="8">
                  <c:v>3.2579271136434769</c:v>
                </c:pt>
                <c:pt idx="9">
                  <c:v>3.0083768314449331</c:v>
                </c:pt>
                <c:pt idx="10">
                  <c:v>2.1123807377163257</c:v>
                </c:pt>
                <c:pt idx="11">
                  <c:v>1.125206917693568</c:v>
                </c:pt>
                <c:pt idx="12">
                  <c:v>1.0160611582989654</c:v>
                </c:pt>
                <c:pt idx="13">
                  <c:v>0.97062952263718427</c:v>
                </c:pt>
                <c:pt idx="14">
                  <c:v>0.95392813001703025</c:v>
                </c:pt>
                <c:pt idx="15">
                  <c:v>0.80680260675264936</c:v>
                </c:pt>
                <c:pt idx="16">
                  <c:v>0.7881698411354231</c:v>
                </c:pt>
                <c:pt idx="17">
                  <c:v>0.56254543619251152</c:v>
                </c:pt>
                <c:pt idx="18">
                  <c:v>0.39220873055026323</c:v>
                </c:pt>
                <c:pt idx="19">
                  <c:v>0.30114103328117409</c:v>
                </c:pt>
                <c:pt idx="20">
                  <c:v>0.13783433444099086</c:v>
                </c:pt>
                <c:pt idx="21">
                  <c:v>8.0082832012202246E-2</c:v>
                </c:pt>
                <c:pt idx="22">
                  <c:v>7.9196226262846878E-2</c:v>
                </c:pt>
                <c:pt idx="23">
                  <c:v>7.0534794967627837E-2</c:v>
                </c:pt>
                <c:pt idx="24">
                  <c:v>7.0534794967627837E-2</c:v>
                </c:pt>
                <c:pt idx="25">
                  <c:v>6.492306753581073E-2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E-43A7-B844-7096D406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gapDepth val="0"/>
        <c:shape val="box"/>
        <c:axId val="244900448"/>
        <c:axId val="244901232"/>
        <c:axId val="0"/>
      </c:bar3DChart>
      <c:catAx>
        <c:axId val="24490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Famílias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1232"/>
        <c:crosses val="autoZero"/>
        <c:auto val="1"/>
        <c:lblAlgn val="ctr"/>
        <c:lblOffset val="100"/>
        <c:noMultiLvlLbl val="0"/>
      </c:catAx>
      <c:valAx>
        <c:axId val="2449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INDi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4900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28</xdr:row>
      <xdr:rowOff>0</xdr:rowOff>
    </xdr:from>
    <xdr:to>
      <xdr:col>21</xdr:col>
      <xdr:colOff>445835</xdr:colOff>
      <xdr:row>46</xdr:row>
      <xdr:rowOff>47210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200025</xdr:colOff>
      <xdr:row>0</xdr:row>
      <xdr:rowOff>123825</xdr:rowOff>
    </xdr:from>
    <xdr:to>
      <xdr:col>38</xdr:col>
      <xdr:colOff>600075</xdr:colOff>
      <xdr:row>18</xdr:row>
      <xdr:rowOff>0</xdr:rowOff>
    </xdr:to>
    <xdr:graphicFrame macro="">
      <xdr:nvGraphicFramePr>
        <xdr:cNvPr id="17618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371474</xdr:colOff>
      <xdr:row>19</xdr:row>
      <xdr:rowOff>0</xdr:rowOff>
    </xdr:from>
    <xdr:to>
      <xdr:col>39</xdr:col>
      <xdr:colOff>295275</xdr:colOff>
      <xdr:row>37</xdr:row>
      <xdr:rowOff>190500</xdr:rowOff>
    </xdr:to>
    <xdr:graphicFrame macro="">
      <xdr:nvGraphicFramePr>
        <xdr:cNvPr id="17618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2</xdr:row>
      <xdr:rowOff>14287</xdr:rowOff>
    </xdr:from>
    <xdr:to>
      <xdr:col>34</xdr:col>
      <xdr:colOff>123825</xdr:colOff>
      <xdr:row>20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152400</xdr:rowOff>
    </xdr:from>
    <xdr:to>
      <xdr:col>24</xdr:col>
      <xdr:colOff>57150</xdr:colOff>
      <xdr:row>28</xdr:row>
      <xdr:rowOff>152400</xdr:rowOff>
    </xdr:to>
    <xdr:graphicFrame macro="">
      <xdr:nvGraphicFramePr>
        <xdr:cNvPr id="17718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28">
          <cell r="F28" t="str">
            <v>Ecológico</v>
          </cell>
          <cell r="G28">
            <v>16.326530612244898</v>
          </cell>
        </row>
        <row r="29">
          <cell r="F29" t="str">
            <v>Fruto</v>
          </cell>
          <cell r="G29">
            <v>28.571428571428569</v>
          </cell>
        </row>
        <row r="30">
          <cell r="F30" t="str">
            <v>Madeireiro</v>
          </cell>
          <cell r="G30">
            <v>42.857142857142854</v>
          </cell>
        </row>
        <row r="31">
          <cell r="F31" t="str">
            <v>Medicinal</v>
          </cell>
          <cell r="G31">
            <v>4.0816326530612246</v>
          </cell>
        </row>
        <row r="32">
          <cell r="F32" t="str">
            <v>Ornamental</v>
          </cell>
          <cell r="G32">
            <v>4.0816326530612246</v>
          </cell>
        </row>
        <row r="33">
          <cell r="F33" t="str">
            <v xml:space="preserve">Produção de látex </v>
          </cell>
          <cell r="G33">
            <v>2.0408163265306123</v>
          </cell>
        </row>
        <row r="34">
          <cell r="F34" t="str">
            <v>Vulnerável</v>
          </cell>
          <cell r="G34">
            <v>2.0408163265306123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onio" refreshedDate="43291.96532974537" createdVersion="5" refreshedVersion="5" recordCount="603">
  <cacheSource type="worksheet">
    <worksheetSource ref="A1:O604" sheet="Invetário 100%"/>
  </cacheSource>
  <cacheFields count="16">
    <cacheField name="Nº Arv." numFmtId="0">
      <sharedItems containsSemiMixedTypes="0" containsString="0" containsNumber="1" containsInteger="1" minValue="898" maxValue="1853"/>
    </cacheField>
    <cacheField name="Nome vulgar" numFmtId="0">
      <sharedItems count="60">
        <s v="Taperebá"/>
        <s v="Embaúba"/>
        <s v="Taxi preto"/>
        <s v="Taxi branco"/>
        <s v="Samaúma"/>
        <s v="Seringueira "/>
        <s v="Envira "/>
        <s v="Ingá"/>
        <s v="Macacauba"/>
        <s v="Pitomba"/>
        <s v="Jurubeba"/>
        <s v="Araçá"/>
        <s v="Apui"/>
        <s v="Goiaba"/>
        <s v="Mulateiro"/>
        <s v="Lacre"/>
        <s v="Limãorana"/>
        <s v="Urucurana"/>
        <s v="Tapuru"/>
        <s v="Louro"/>
        <s v="Munguba"/>
        <s v="Teca"/>
        <s v="Jenipapo"/>
        <s v="Coité"/>
        <s v="Morototo"/>
        <s v="Paricá"/>
        <s v="Mata Pasto"/>
        <s v="Muiratinga"/>
        <s v="Figueira"/>
        <s v="Abiu"/>
        <s v="Tanibuca "/>
        <s v="Pimenta longa"/>
        <s v="Cacau"/>
        <s v="Castanhola"/>
        <s v="Biribá"/>
        <s v="Mogno"/>
        <s v="Tamanqueira"/>
        <s v="Mangueira"/>
        <s v="Limão"/>
        <s v="Noni"/>
        <s v="Azeitoneira"/>
        <s v="Envira" u="1"/>
        <s v="Mamão" u="1"/>
        <s v="Envira  " u="1"/>
        <s v="Capitiu" u="1"/>
        <s v="Murtinha" u="1"/>
        <s v="Leucena" u="1"/>
        <s v="Tacaca" u="1"/>
        <s v="Bananeira" u="1"/>
        <s v="Ucuúba" u="1"/>
        <s v="Taboquinha" u="1"/>
        <s v="Envira Curumim" u="1"/>
        <s v="Pamã" u="1"/>
        <s v="Tucumã" u="1"/>
        <s v="Laranja" u="1"/>
        <s v="Guaranarana" u="1"/>
        <s v="Bambú" u="1"/>
        <s v="Açaí" u="1"/>
        <s v="Puerária" u="1"/>
        <s v="Caapeba" u="1"/>
      </sharedItems>
    </cacheField>
    <cacheField name="Espécie" numFmtId="0">
      <sharedItems/>
    </cacheField>
    <cacheField name="Família" numFmtId="0">
      <sharedItems/>
    </cacheField>
    <cacheField name="CAP" numFmtId="0">
      <sharedItems containsSemiMixedTypes="0" containsString="0" containsNumber="1" containsInteger="1" minValue="30" maxValue="400"/>
    </cacheField>
    <cacheField name="DAP" numFmtId="1">
      <sharedItems containsSemiMixedTypes="0" containsString="0" containsNumber="1" minValue="9.5492742551566074" maxValue="127.32365673542144"/>
    </cacheField>
    <cacheField name="Classe" numFmtId="1">
      <sharedItems containsSemiMixedTypes="0" containsString="0" containsNumber="1" containsInteger="1" minValue="1" maxValue="9"/>
    </cacheField>
    <cacheField name="Altura" numFmtId="0">
      <sharedItems containsSemiMixedTypes="0" containsString="0" containsNumber="1" containsInteger="1" minValue="2" maxValue="25"/>
    </cacheField>
    <cacheField name="g" numFmtId="164">
      <sharedItems containsSemiMixedTypes="0" containsString="0" containsNumber="1" minValue="7.1619556913674548E-3" maxValue="1.2732365673542143"/>
    </cacheField>
    <cacheField name="LnV" numFmtId="164">
      <sharedItems containsSemiMixedTypes="0" containsString="0" containsNumber="1" minValue="-2.5490374011959753" maxValue="2.9449192567146225"/>
    </cacheField>
    <cacheField name="Vol (m³)" numFmtId="164">
      <sharedItems containsSemiMixedTypes="0" containsString="0" containsNumber="1" minValue="7.8156863506169835E-2" maxValue="19.009127465098288"/>
    </cacheField>
    <cacheField name="Estrato" numFmtId="0">
      <sharedItems/>
    </cacheField>
    <cacheField name="Est. Fen." numFmtId="0">
      <sharedItems containsBlank="1" count="4">
        <m/>
        <s v="Fruto"/>
        <s v="Flor-Fruto"/>
        <s v="Flor"/>
      </sharedItems>
    </cacheField>
    <cacheField name="Vegetação" numFmtId="0">
      <sharedItems/>
    </cacheField>
    <cacheField name="Data" numFmtId="14">
      <sharedItems containsSemiMixedTypes="0" containsNonDate="0" containsDate="1" containsString="0" minDate="2017-02-07T00:00:00" maxDate="2017-02-10T00:00:00"/>
    </cacheField>
    <cacheField name="Coordenada X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n v="899"/>
    <x v="0"/>
    <s v="Spondias mombin L."/>
    <s v="Anacardiaceae"/>
    <n v="100"/>
    <n v="31.830914183855359"/>
    <n v="3"/>
    <n v="6"/>
    <n v="7.9577285459638394E-2"/>
    <n v="4.5889167793351504E-3"/>
    <n v="1.0045994619821215"/>
    <s v="Inferior"/>
    <x v="0"/>
    <s v="Secundária"/>
    <d v="2017-02-07T00:00:00"/>
    <s v="-03 08' 57,23520''"/>
  </r>
  <r>
    <n v="900"/>
    <x v="1"/>
    <s v="Cecropia spp."/>
    <s v="Cecropiaceae"/>
    <n v="37"/>
    <n v="11.777438248026483"/>
    <n v="1"/>
    <n v="6"/>
    <n v="1.0894130379424495E-2"/>
    <n v="-2.1042201549830075"/>
    <n v="0.12194073207136039"/>
    <s v="Inferior"/>
    <x v="0"/>
    <s v="Secundária"/>
    <d v="2017-02-07T00:00:00"/>
    <s v="-03 08' 57,17245''"/>
  </r>
  <r>
    <n v="901"/>
    <x v="2"/>
    <s v="Tachigalia myrmecophila Ducke"/>
    <s v="Caesalpiniaceae"/>
    <n v="33"/>
    <n v="10.504201680672269"/>
    <n v="1"/>
    <n v="4"/>
    <n v="8.6659663865546223E-3"/>
    <n v="-2.3468845098310025"/>
    <n v="9.5666747223737858E-2"/>
    <s v="Inferior"/>
    <x v="0"/>
    <s v="Secundária"/>
    <d v="2017-02-07T00:00:00"/>
    <s v="-03 08' 57,22800''"/>
  </r>
  <r>
    <n v="902"/>
    <x v="3"/>
    <s v="Tachigali paniculata Aubl."/>
    <s v="Caesalpiniaceae"/>
    <n v="33"/>
    <n v="10.504201680672269"/>
    <n v="1"/>
    <n v="4"/>
    <n v="8.6659663865546223E-3"/>
    <n v="-2.3468845098310025"/>
    <n v="9.5666747223737858E-2"/>
    <s v="Inferior"/>
    <x v="0"/>
    <s v="Secundária"/>
    <d v="2017-02-07T00:00:00"/>
    <s v="-03 08' 57,25680''"/>
  </r>
  <r>
    <n v="903"/>
    <x v="3"/>
    <s v="Tachigali paniculata Aubl."/>
    <s v="Caesalpiniaceae"/>
    <n v="38"/>
    <n v="12.095747389865037"/>
    <n v="1"/>
    <n v="4"/>
    <n v="1.1490960020371786E-2"/>
    <n v="-2.0476568029217432"/>
    <n v="0.12903690852812605"/>
    <s v="Inferior"/>
    <x v="0"/>
    <s v="Secundária"/>
    <d v="2017-02-07T00:00:00"/>
    <s v="-03 08' 57,43320''"/>
  </r>
  <r>
    <n v="904"/>
    <x v="3"/>
    <s v="Tachigali paniculata Aubl."/>
    <s v="Caesalpiniaceae"/>
    <n v="77"/>
    <n v="24.509803921568629"/>
    <n v="2"/>
    <n v="7"/>
    <n v="4.7181372549019614E-2"/>
    <n v="-0.54976574794974287"/>
    <n v="0.57708497788747848"/>
    <s v="Inferior"/>
    <x v="0"/>
    <s v="Secundária"/>
    <d v="2017-02-07T00:00:00"/>
    <s v="-03 08' 57,14880''"/>
  </r>
  <r>
    <n v="905"/>
    <x v="3"/>
    <s v="Tachigali paniculata Aubl."/>
    <s v="Caesalpiniaceae"/>
    <n v="68"/>
    <n v="21.645021645021647"/>
    <n v="2"/>
    <n v="7"/>
    <n v="3.6796536796536806E-2"/>
    <n v="-0.81340120502288382"/>
    <n v="0.44334758292145954"/>
    <s v="Inferior"/>
    <x v="0"/>
    <s v="Secundária"/>
    <d v="2017-02-07T00:00:00"/>
    <s v="-03 08' 57,15240''"/>
  </r>
  <r>
    <n v="906"/>
    <x v="3"/>
    <s v="Tachigali paniculata Aubl."/>
    <s v="Caesalpiniaceae"/>
    <n v="74"/>
    <n v="23.554876496052966"/>
    <n v="2"/>
    <n v="7"/>
    <n v="4.3576521517697982E-2"/>
    <n v="-0.6340549850153625"/>
    <n v="0.53043652199980107"/>
    <s v="Inferior"/>
    <x v="0"/>
    <s v="Secundária"/>
    <d v="2017-02-07T00:00:00"/>
    <s v="-03 08' 56,95800''"/>
  </r>
  <r>
    <n v="907"/>
    <x v="3"/>
    <s v="Tachigali paniculata Aubl."/>
    <s v="Caesalpiniaceae"/>
    <n v="43"/>
    <n v="13.687293099057806"/>
    <n v="1"/>
    <n v="5"/>
    <n v="1.4713840081487146E-2"/>
    <n v="-1.7854716023153614"/>
    <n v="0.16771794617454117"/>
    <s v="Inferior"/>
    <x v="0"/>
    <s v="Secundária"/>
    <d v="2017-02-07T00:00:00"/>
    <s v="-03 08' 56,75845''"/>
  </r>
  <r>
    <n v="909"/>
    <x v="3"/>
    <s v="Tachigali paniculata Aubl."/>
    <s v="Caesalpiniaceae"/>
    <n v="77"/>
    <n v="24.509803921568629"/>
    <n v="2"/>
    <n v="6"/>
    <n v="4.7181372549019614E-2"/>
    <n v="-0.54976574794974287"/>
    <n v="0.57708497788747848"/>
    <s v="Inferior"/>
    <x v="0"/>
    <s v="Secundária"/>
    <d v="2017-02-07T00:00:00"/>
    <s v="-03 08' 56,50080''"/>
  </r>
  <r>
    <n v="910"/>
    <x v="3"/>
    <s v="Tachigali paniculata Aubl."/>
    <s v="Caesalpiniaceae"/>
    <n v="46"/>
    <n v="14.642220524573466"/>
    <n v="1"/>
    <n v="6"/>
    <n v="1.6838553603259487E-2"/>
    <n v="-1.6424286457480362"/>
    <n v="0.19350950510133216"/>
    <s v="Inferior"/>
    <x v="0"/>
    <s v="Secundária"/>
    <d v="2017-02-07T00:00:00"/>
    <s v="-03 08' 56,44680''"/>
  </r>
  <r>
    <n v="911"/>
    <x v="1"/>
    <s v="Cecropia spp."/>
    <s v="Cecropiaceae"/>
    <n v="73"/>
    <n v="23.236567354214415"/>
    <n v="2"/>
    <n v="10"/>
    <n v="4.2406735421441313E-2"/>
    <n v="-0.66291257302566908"/>
    <n v="0.51534815735579809"/>
    <s v="Inferior"/>
    <x v="0"/>
    <s v="Secundária"/>
    <d v="2017-02-07T00:00:00"/>
    <s v="-03 08' 56,24880''"/>
  </r>
  <r>
    <n v="912"/>
    <x v="4"/>
    <s v="Ceiba pentandra Gaerth."/>
    <s v="Bombacaceae"/>
    <n v="165"/>
    <n v="52.521008403361343"/>
    <n v="5"/>
    <n v="8"/>
    <n v="0.21664915966386558"/>
    <n v="1.0667333024417252"/>
    <n v="2.9058713754219574"/>
    <s v="Inferior"/>
    <x v="0"/>
    <s v="Secundária"/>
    <d v="2017-02-07T00:00:00"/>
    <s v="-03 08' 56,31720''"/>
  </r>
  <r>
    <n v="913"/>
    <x v="4"/>
    <s v="Ceiba pentandra Gaerth."/>
    <s v="Bombacaceae"/>
    <n v="60"/>
    <n v="19.098548510313215"/>
    <n v="1"/>
    <n v="5"/>
    <n v="2.8647822765469819E-2"/>
    <n v="-1.0788722312283312"/>
    <n v="0.33997872691435749"/>
    <s v="Inferior"/>
    <x v="0"/>
    <s v="Secundária"/>
    <d v="2017-02-07T00:00:00"/>
    <s v="-03 08' 56,63040''"/>
  </r>
  <r>
    <n v="914"/>
    <x v="4"/>
    <s v="Ceiba pentandra Gaerth."/>
    <s v="Bombacaceae"/>
    <n v="300"/>
    <n v="95.492742551566081"/>
    <n v="8"/>
    <n v="24"/>
    <n v="0.71619556913674554"/>
    <n v="2.3347455810443956"/>
    <n v="10.326832253241827"/>
    <s v="Superior"/>
    <x v="0"/>
    <s v="Secundária"/>
    <d v="2017-02-07T00:00:00"/>
    <s v="-03 08' 56,85360''"/>
  </r>
  <r>
    <n v="915"/>
    <x v="5"/>
    <s v="Hevea guianensis Aubl."/>
    <s v="Euphorbiaceae"/>
    <n v="147"/>
    <n v="46.791443850267378"/>
    <n v="4"/>
    <n v="13"/>
    <n v="0.1719585561497326"/>
    <n v="0.82173046885629386"/>
    <n v="2.2744322682826348"/>
    <s v="Intermediário"/>
    <x v="0"/>
    <s v="Secundária"/>
    <d v="2017-02-07T00:00:00"/>
    <s v="-03 08' 57,00840''"/>
  </r>
  <r>
    <n v="916"/>
    <x v="5"/>
    <s v="Hevea guianensis Aubl."/>
    <s v="Euphorbiaceae"/>
    <n v="210"/>
    <n v="66.844919786096256"/>
    <n v="6"/>
    <n v="13"/>
    <n v="0.35093582887700536"/>
    <n v="1.5782380249503438"/>
    <n v="4.8464090320478563"/>
    <s v="Intermediário"/>
    <x v="0"/>
    <s v="Secundária"/>
    <d v="2017-02-07T00:00:00"/>
    <s v="-03 08' 56,93280''"/>
  </r>
  <r>
    <n v="917"/>
    <x v="6"/>
    <s v="Guatteria sp."/>
    <s v="Annonaceae"/>
    <n v="170"/>
    <n v="54.112554112554115"/>
    <n v="5"/>
    <n v="9"/>
    <n v="0.22997835497835495"/>
    <n v="1.1300514372821988"/>
    <n v="3.0958157363770038"/>
    <s v="Inferior"/>
    <x v="0"/>
    <s v="Secundária"/>
    <d v="2017-02-07T00:00:00"/>
    <s v="-03 08' 56,99760''"/>
  </r>
  <r>
    <n v="918"/>
    <x v="5"/>
    <s v="Hevea guianensis Aubl."/>
    <s v="Euphorbiaceae"/>
    <n v="107"/>
    <n v="34.059078176725237"/>
    <n v="3"/>
    <n v="8"/>
    <n v="9.1108034122740017E-2"/>
    <n v="0.14809291019229587"/>
    <n v="1.1596206319339333"/>
    <s v="Inferior"/>
    <x v="0"/>
    <s v="Secundária"/>
    <d v="2017-02-07T00:00:00"/>
    <s v="-03 08' 57,13440''"/>
  </r>
  <r>
    <n v="919"/>
    <x v="7"/>
    <s v="Inga sp."/>
    <s v="Mimosaceae"/>
    <n v="33"/>
    <n v="10.504201680672269"/>
    <n v="1"/>
    <n v="3"/>
    <n v="8.6659663865546223E-3"/>
    <n v="-2.3468845098310025"/>
    <n v="9.5666747223737858E-2"/>
    <s v="Inferior"/>
    <x v="0"/>
    <s v="Secundária"/>
    <d v="2017-02-07T00:00:00"/>
    <s v="-03 08' 57,12720''"/>
  </r>
  <r>
    <n v="920"/>
    <x v="0"/>
    <s v="Spondias mombin L."/>
    <s v="Anacardiaceae"/>
    <n v="104"/>
    <n v="33.104150751209573"/>
    <n v="3"/>
    <n v="10"/>
    <n v="8.6070791953144876E-2"/>
    <n v="8.777604937744421E-2"/>
    <n v="1.0917435979901229"/>
    <s v="Inferior"/>
    <x v="0"/>
    <s v="Secundária"/>
    <d v="2017-02-07T00:00:00"/>
    <s v="-03 08' 57,22080''"/>
  </r>
  <r>
    <n v="921"/>
    <x v="8"/>
    <s v="Platymiscium filipes Benth."/>
    <s v="Fabaceae"/>
    <n v="52"/>
    <n v="16.552075375604787"/>
    <n v="1"/>
    <n v="7"/>
    <n v="2.1517697988286219E-2"/>
    <n v="-1.382389120590199"/>
    <n v="0.25097821897939893"/>
    <s v="Inferior"/>
    <x v="0"/>
    <s v="Secundária"/>
    <d v="2017-02-07T00:00:00"/>
    <s v="-03 08' 57,30360''"/>
  </r>
  <r>
    <n v="922"/>
    <x v="5"/>
    <s v="Hevea guianensis Aubl."/>
    <s v="Euphorbiaceae"/>
    <n v="124"/>
    <n v="39.470333587980647"/>
    <n v="3"/>
    <n v="12"/>
    <n v="0.12235803412274002"/>
    <n v="0.46084015294687664"/>
    <n v="1.58540540864248"/>
    <s v="Intermediário"/>
    <x v="0"/>
    <s v="Secundária"/>
    <d v="2017-02-07T00:00:00"/>
    <s v="-03 08' 57,24600''"/>
  </r>
  <r>
    <n v="923"/>
    <x v="5"/>
    <s v="Hevea guianensis Aubl."/>
    <s v="Euphorbiaceae"/>
    <n v="220"/>
    <n v="70.0280112044818"/>
    <n v="7"/>
    <n v="12"/>
    <n v="0.38515406162464993"/>
    <n v="1.6769069781119521"/>
    <n v="5.3489858281793996"/>
    <s v="Intermediário"/>
    <x v="0"/>
    <s v="Secundária"/>
    <d v="2017-02-07T00:00:00"/>
    <s v="-03 08' 57,36480''"/>
  </r>
  <r>
    <n v="924"/>
    <x v="5"/>
    <s v="Hevea guianensis Aubl."/>
    <s v="Euphorbiaceae"/>
    <n v="170"/>
    <n v="54.112554112554115"/>
    <n v="5"/>
    <n v="10"/>
    <n v="0.22997835497835495"/>
    <n v="1.1300514372821988"/>
    <n v="3.0958157363770038"/>
    <s v="Inferior"/>
    <x v="0"/>
    <s v="Secundária"/>
    <d v="2017-02-07T00:00:00"/>
    <s v="-03 08' 57,18480''"/>
  </r>
  <r>
    <n v="925"/>
    <x v="5"/>
    <s v="Hevea guianensis Aubl."/>
    <s v="Euphorbiaceae"/>
    <n v="134"/>
    <n v="42.653425006366184"/>
    <n v="4"/>
    <n v="9"/>
    <n v="0.14288897377132673"/>
    <n v="0.6253411679944767"/>
    <n v="1.8688834518988797"/>
    <s v="Inferior"/>
    <x v="0"/>
    <s v="Secundária"/>
    <d v="2017-02-07T00:00:00"/>
    <s v="-03 08' 57,05160''"/>
  </r>
  <r>
    <n v="926"/>
    <x v="5"/>
    <s v="Hevea guianensis Aubl."/>
    <s v="Euphorbiaceae"/>
    <n v="147"/>
    <n v="46.791443850267378"/>
    <n v="4"/>
    <n v="12"/>
    <n v="0.1719585561497326"/>
    <n v="0.82173046885629386"/>
    <n v="2.2744322682826348"/>
    <s v="Intermediário"/>
    <x v="0"/>
    <s v="Secundária"/>
    <d v="2017-02-07T00:00:00"/>
    <s v="-03 08' 57,12720''"/>
  </r>
  <r>
    <n v="927"/>
    <x v="7"/>
    <s v="Inga sp."/>
    <s v="Mimosaceae"/>
    <n v="53"/>
    <n v="16.870384517443341"/>
    <n v="1"/>
    <n v="4"/>
    <n v="2.2353259485612426E-2"/>
    <n v="-1.3419878990573562"/>
    <n v="0.26132566285327374"/>
    <s v="Inferior"/>
    <x v="0"/>
    <s v="Secundária"/>
    <d v="2017-02-07T00:00:00"/>
    <s v="-03 08' 56,93280''"/>
  </r>
  <r>
    <n v="928"/>
    <x v="5"/>
    <s v="Hevea guianensis Aubl."/>
    <s v="Euphorbiaceae"/>
    <n v="138"/>
    <n v="43.926661573720395"/>
    <n v="4"/>
    <n v="8"/>
    <n v="0.15154698242933534"/>
    <n v="0.68772801851702337"/>
    <n v="1.9891909902544453"/>
    <s v="Inferior"/>
    <x v="0"/>
    <s v="Secundária"/>
    <d v="2017-02-07T00:00:00"/>
    <s v="-03 08' 56,90760''"/>
  </r>
  <r>
    <n v="929"/>
    <x v="5"/>
    <s v="Hevea guianensis Aubl."/>
    <s v="Euphorbiaceae"/>
    <n v="105"/>
    <n v="33.422459893048128"/>
    <n v="3"/>
    <n v="12"/>
    <n v="8.7733957219251341E-2"/>
    <n v="0.10807285498270058"/>
    <n v="1.1141289122723554"/>
    <s v="Intermediário"/>
    <x v="0"/>
    <s v="Secundária"/>
    <d v="2017-02-07T00:00:00"/>
    <s v="-03 08' 56,86800''"/>
  </r>
  <r>
    <n v="930"/>
    <x v="5"/>
    <s v="Hevea guianensis Aubl."/>
    <s v="Euphorbiaceae"/>
    <n v="166"/>
    <n v="52.839317545199897"/>
    <n v="5"/>
    <n v="12"/>
    <n v="0.21928316781257953"/>
    <n v="1.0795490514028208"/>
    <n v="2.9433519513149489"/>
    <s v="Intermediário"/>
    <x v="0"/>
    <s v="Secundária"/>
    <d v="2017-02-07T00:00:00"/>
    <s v="-03 08' 56,92200''"/>
  </r>
  <r>
    <n v="931"/>
    <x v="0"/>
    <s v="Spondias mombin L."/>
    <s v="Anacardiaceae"/>
    <n v="70"/>
    <n v="22.281639928698752"/>
    <n v="2"/>
    <n v="7"/>
    <n v="3.8992869875222817E-2"/>
    <n v="-0.75191863931471659"/>
    <n v="0.47146112057859513"/>
    <s v="Inferior"/>
    <x v="0"/>
    <s v="Secundária"/>
    <d v="2017-02-07T00:00:00"/>
    <s v="-03 08' 57,30360''"/>
  </r>
  <r>
    <n v="932"/>
    <x v="0"/>
    <s v="Spondias mombin L."/>
    <s v="Anacardiaceae"/>
    <n v="56"/>
    <n v="17.825311942959001"/>
    <n v="1"/>
    <n v="7"/>
    <n v="2.4955436720142603E-2"/>
    <n v="-1.2252061116521551"/>
    <n v="0.29369715967786642"/>
    <s v="Inferior"/>
    <x v="0"/>
    <s v="Secundária"/>
    <d v="2017-02-07T00:00:00"/>
    <s v="-03 08' 57,40440''"/>
  </r>
  <r>
    <n v="898"/>
    <x v="2"/>
    <s v="Tachigalia myrmecophila Ducke"/>
    <s v="Caesalpiniaceae"/>
    <n v="41"/>
    <n v="13.050674815380697"/>
    <n v="1"/>
    <n v="6"/>
    <n v="1.3376941685765214E-2"/>
    <n v="-1.8864906942215693"/>
    <n v="0.15160289733901439"/>
    <s v="Inferior"/>
    <x v="0"/>
    <s v="Secundária"/>
    <d v="2017-02-07T00:00:00"/>
    <s v="-03 08' 57,60600''"/>
  </r>
  <r>
    <n v="933"/>
    <x v="5"/>
    <s v="Hevea guianensis Aubl."/>
    <s v="Euphorbiaceae"/>
    <n v="110"/>
    <n v="35.0140056022409"/>
    <n v="3"/>
    <n v="8"/>
    <n v="9.6288515406162484E-2"/>
    <n v="0.20674180814430887"/>
    <n v="1.229665041291734"/>
    <s v="Inferior"/>
    <x v="0"/>
    <s v="Secundária"/>
    <d v="2017-02-07T00:00:00"/>
    <s v="-03 08' 57,58440''"/>
  </r>
  <r>
    <n v="934"/>
    <x v="5"/>
    <s v="Hevea guianensis Aubl."/>
    <s v="Euphorbiaceae"/>
    <n v="140"/>
    <n v="44.563279857397504"/>
    <n v="4"/>
    <n v="12"/>
    <n v="0.15597147950089127"/>
    <n v="0.71824653065292754"/>
    <n v="2.0508339814746255"/>
    <s v="Intermediário"/>
    <x v="0"/>
    <s v="Secundária"/>
    <d v="2017-02-07T00:00:00"/>
    <s v="-03 08' 57,55560''"/>
  </r>
  <r>
    <n v="935"/>
    <x v="1"/>
    <s v="Cecropia spp."/>
    <s v="Cecropiaceae"/>
    <n v="33"/>
    <n v="10.504201680672269"/>
    <n v="1"/>
    <n v="7"/>
    <n v="8.6659663865546223E-3"/>
    <n v="-2.3468845098310025"/>
    <n v="9.5666747223737858E-2"/>
    <s v="Inferior"/>
    <x v="0"/>
    <s v="Secundária"/>
    <d v="2017-02-07T00:00:00"/>
    <s v="-03 08' 57,44400''"/>
  </r>
  <r>
    <n v="936"/>
    <x v="0"/>
    <s v="Spondias mombin L."/>
    <s v="Anacardiaceae"/>
    <n v="110"/>
    <n v="35.0140056022409"/>
    <n v="3"/>
    <n v="8"/>
    <n v="9.6288515406162484E-2"/>
    <n v="0.20674180814430887"/>
    <n v="1.229665041291734"/>
    <s v="Inferior"/>
    <x v="0"/>
    <s v="Secundária"/>
    <d v="2017-02-07T00:00:00"/>
    <s v="-03 08' 57,63480''"/>
  </r>
  <r>
    <n v="937"/>
    <x v="7"/>
    <s v="Inga sp."/>
    <s v="Mimosaceae"/>
    <n v="33"/>
    <n v="10.504201680672269"/>
    <n v="1"/>
    <n v="3"/>
    <n v="8.6659663865546223E-3"/>
    <n v="-2.3468845098310025"/>
    <n v="9.5666747223737858E-2"/>
    <s v="Inferior"/>
    <x v="0"/>
    <s v="Secundária"/>
    <d v="2017-02-07T00:00:00"/>
    <s v="-03 08' 57,72840''"/>
  </r>
  <r>
    <n v="938"/>
    <x v="0"/>
    <s v="Spondias mombin L."/>
    <s v="Anacardiaceae"/>
    <n v="71"/>
    <n v="22.599949070537306"/>
    <n v="2"/>
    <n v="6"/>
    <n v="4.0114909600203717E-2"/>
    <n v="-0.72183302849677666"/>
    <n v="0.48586084244670807"/>
    <s v="Inferior"/>
    <x v="0"/>
    <s v="Secundária"/>
    <d v="2017-02-07T00:00:00"/>
    <s v="-03 08' 57,74280''"/>
  </r>
  <r>
    <n v="939"/>
    <x v="5"/>
    <s v="Hevea guianensis Aubl."/>
    <s v="Euphorbiaceae"/>
    <n v="130"/>
    <n v="41.380188439011967"/>
    <n v="4"/>
    <n v="12"/>
    <n v="0.13448561242678889"/>
    <n v="0.56106352171488361"/>
    <n v="1.7525353689408558"/>
    <s v="Intermediário"/>
    <x v="0"/>
    <s v="Secundária"/>
    <d v="2017-02-07T00:00:00"/>
    <s v="-03 08' 57,74280''"/>
  </r>
  <r>
    <n v="940"/>
    <x v="5"/>
    <s v="Hevea guianensis Aubl."/>
    <s v="Euphorbiaceae"/>
    <n v="127"/>
    <n v="40.425261013496311"/>
    <n v="4"/>
    <n v="10"/>
    <n v="0.1283502037178508"/>
    <n v="0.51154376267726498"/>
    <n v="1.6678639947246003"/>
    <s v="Inferior"/>
    <x v="0"/>
    <s v="Secundária"/>
    <d v="2017-02-07T00:00:00"/>
    <s v="-03 08' 57,76440''"/>
  </r>
  <r>
    <n v="941"/>
    <x v="5"/>
    <s v="Hevea guianensis Aubl."/>
    <s v="Euphorbiaceae"/>
    <n v="160"/>
    <n v="50.929462694168578"/>
    <n v="5"/>
    <n v="8"/>
    <n v="0.20371785077667434"/>
    <n v="1.0014666144095399"/>
    <n v="2.7222714246423578"/>
    <s v="Inferior"/>
    <x v="0"/>
    <s v="Secundária"/>
    <d v="2017-02-07T00:00:00"/>
    <s v="-03 08' 57,84000''"/>
  </r>
  <r>
    <n v="942"/>
    <x v="7"/>
    <s v="Inga sp."/>
    <s v="Mimosaceae"/>
    <n v="36"/>
    <n v="11.45912910618793"/>
    <n v="1"/>
    <n v="3"/>
    <n v="1.0313216195569139E-2"/>
    <n v="-2.1623333792359976"/>
    <n v="0.11505633750415478"/>
    <s v="Inferior"/>
    <x v="0"/>
    <s v="Secundária"/>
    <d v="2017-02-07T00:00:00"/>
    <s v="-03 08' 57,95880''"/>
  </r>
  <r>
    <n v="943"/>
    <x v="6"/>
    <s v="Guatteria sp."/>
    <s v="Annonaceae"/>
    <n v="86"/>
    <n v="27.374586198115612"/>
    <n v="2"/>
    <n v="6"/>
    <n v="5.8855360325948583E-2"/>
    <n v="-0.31530643234771727"/>
    <n v="0.72956527761135059"/>
    <s v="Inferior"/>
    <x v="0"/>
    <s v="Secundária"/>
    <d v="2017-02-07T00:00:00"/>
    <s v="-03 08' 57,89760''"/>
  </r>
  <r>
    <n v="944"/>
    <x v="5"/>
    <s v="Hevea guianensis Aubl."/>
    <s v="Euphorbiaceae"/>
    <n v="206"/>
    <n v="65.571683218742038"/>
    <n v="6"/>
    <n v="12"/>
    <n v="0.33769416857652151"/>
    <n v="1.537448306301294"/>
    <n v="4.6527028383801019"/>
    <s v="Intermediário"/>
    <x v="0"/>
    <s v="Secundária"/>
    <d v="2017-02-07T00:00:00"/>
    <s v="-03 08' 57,89400''"/>
  </r>
  <r>
    <n v="945"/>
    <x v="6"/>
    <s v="Guatteria sp."/>
    <s v="Annonaceae"/>
    <n v="73"/>
    <n v="23.236567354214415"/>
    <n v="2"/>
    <n v="3"/>
    <n v="4.2406735421441313E-2"/>
    <n v="-0.66291257302566908"/>
    <n v="0.51534815735579809"/>
    <s v="Inferior"/>
    <x v="0"/>
    <s v="Secundária"/>
    <d v="2017-02-07T00:00:00"/>
    <s v="-03 08' 57,94440''"/>
  </r>
  <r>
    <n v="946"/>
    <x v="5"/>
    <s v="Hevea guianensis Aubl."/>
    <s v="Euphorbiaceae"/>
    <n v="180"/>
    <n v="57.295645530939652"/>
    <n v="5"/>
    <n v="13"/>
    <n v="0.25783040488922848"/>
    <n v="1.2512844330367292"/>
    <n v="3.4948289496274532"/>
    <s v="Intermediário"/>
    <x v="0"/>
    <s v="Secundária"/>
    <d v="2017-02-07T00:00:00"/>
    <s v="-03 08' 57,72120''"/>
  </r>
  <r>
    <n v="947"/>
    <x v="0"/>
    <s v="Spondias mombin L."/>
    <s v="Anacardiaceae"/>
    <n v="55"/>
    <n v="17.50700280112045"/>
    <n v="1"/>
    <n v="6"/>
    <n v="2.4072128851540621E-2"/>
    <n v="-1.2634233618233353"/>
    <n v="0.28268463636772356"/>
    <s v="Inferior"/>
    <x v="0"/>
    <s v="Secundária"/>
    <d v="2017-02-07T00:00:00"/>
    <s v="-03 08' 57,59160''"/>
  </r>
  <r>
    <n v="948"/>
    <x v="0"/>
    <s v="Spondias mombin L."/>
    <s v="Anacardiaceae"/>
    <n v="80"/>
    <n v="25.464731347084289"/>
    <n v="2"/>
    <n v="7"/>
    <n v="5.0929462694168585E-2"/>
    <n v="-0.46869855555810425"/>
    <n v="0.62581620354180501"/>
    <s v="Inferior"/>
    <x v="0"/>
    <s v="Secundária"/>
    <d v="2017-02-07T00:00:00"/>
    <s v="-03 08' 57,39000''"/>
  </r>
  <r>
    <n v="949"/>
    <x v="8"/>
    <s v="Platymiscium filipes Benth."/>
    <s v="Fabaceae"/>
    <n v="42"/>
    <n v="13.368983957219251"/>
    <n v="1"/>
    <n v="3"/>
    <n v="1.4037433155080216E-2"/>
    <n v="-1.8353797873223829"/>
    <n v="0.15955289409340709"/>
    <s v="Inferior"/>
    <x v="0"/>
    <s v="Secundária"/>
    <d v="2017-02-07T00:00:00"/>
    <s v="-03 08' 57,56280''"/>
  </r>
  <r>
    <n v="950"/>
    <x v="0"/>
    <s v="Spondias mombin L."/>
    <s v="Anacardiaceae"/>
    <n v="60"/>
    <n v="19.098548510313215"/>
    <n v="1"/>
    <n v="7"/>
    <n v="2.8647822765469819E-2"/>
    <n v="-1.0788722312283312"/>
    <n v="0.33997872691435749"/>
    <s v="Inferior"/>
    <x v="0"/>
    <s v="Secundária"/>
    <d v="2017-02-07T00:00:00"/>
    <s v="-03 08' 57,50880''"/>
  </r>
  <r>
    <n v="951"/>
    <x v="9"/>
    <s v="Talisia esculenta (A.St.-Hil) Radlk"/>
    <s v="Sapindaceae"/>
    <n v="35"/>
    <n v="11.140819964349376"/>
    <n v="1"/>
    <n v="4"/>
    <n v="9.7482174688057043E-3"/>
    <n v="-2.2220838092823607"/>
    <n v="0.10838302379668988"/>
    <s v="Inferior"/>
    <x v="0"/>
    <s v="Secundária"/>
    <d v="2017-02-07T00:00:00"/>
    <s v="-03 08' 57,69600''"/>
  </r>
  <r>
    <n v="952"/>
    <x v="9"/>
    <s v="Talisia esculenta (A.St.-Hil) Radlk"/>
    <s v="Sapindaceae"/>
    <n v="36"/>
    <n v="11.45912910618793"/>
    <n v="1"/>
    <n v="4"/>
    <n v="1.0313216195569139E-2"/>
    <n v="-2.1623333792359976"/>
    <n v="0.11505633750415478"/>
    <s v="Inferior"/>
    <x v="0"/>
    <s v="Secundária"/>
    <d v="2017-02-07T00:00:00"/>
    <s v="-03 08' 57,67800''"/>
  </r>
  <r>
    <n v="953"/>
    <x v="5"/>
    <s v="Hevea guianensis Aubl."/>
    <s v="Euphorbiaceae"/>
    <n v="180"/>
    <n v="57.295645530939652"/>
    <n v="5"/>
    <n v="12"/>
    <n v="0.25783040488922848"/>
    <n v="1.2512844330367292"/>
    <n v="3.4948289496274532"/>
    <s v="Intermediário"/>
    <x v="0"/>
    <s v="Secundária"/>
    <d v="2017-02-07T00:00:00"/>
    <s v="-03 08' 57,69600''"/>
  </r>
  <r>
    <n v="954"/>
    <x v="0"/>
    <s v="Spondias mombin L."/>
    <s v="Anacardiaceae"/>
    <n v="150"/>
    <n v="47.746371275783041"/>
    <n v="4"/>
    <n v="9"/>
    <n v="0.17904889228418638"/>
    <n v="0.86458041107675232"/>
    <n v="2.3740097687672401"/>
    <s v="Inferior"/>
    <x v="0"/>
    <s v="Secundária"/>
    <d v="2017-02-07T00:00:00"/>
    <s v="-03 08' 57,72849''"/>
  </r>
  <r>
    <n v="1102"/>
    <x v="1"/>
    <s v="Cecropia spp."/>
    <s v="Cecropiaceae"/>
    <n v="165"/>
    <n v="52.521008403361343"/>
    <n v="5"/>
    <n v="10"/>
    <n v="0.21664915966386558"/>
    <n v="1.0667333024417252"/>
    <n v="2.9058713754219574"/>
    <s v="Inferior"/>
    <x v="0"/>
    <s v="Secundária"/>
    <d v="2017-02-07T00:00:00"/>
    <s v="-03 08' 58,06248''"/>
  </r>
  <r>
    <n v="1103"/>
    <x v="1"/>
    <s v="Cecropia spp."/>
    <s v="Cecropiaceae"/>
    <n v="185"/>
    <n v="58.887191240132417"/>
    <n v="5"/>
    <n v="10"/>
    <n v="0.27235325948561245"/>
    <n v="1.309397657289721"/>
    <n v="3.7039419976875836"/>
    <s v="Inferior"/>
    <x v="0"/>
    <s v="Secundária"/>
    <d v="2017-02-07T00:00:00"/>
    <s v="-03 08' 58,07669''"/>
  </r>
  <r>
    <n v="1104"/>
    <x v="5"/>
    <s v="Hevea guianensis Aubl."/>
    <s v="Euphorbiaceae"/>
    <n v="170"/>
    <n v="54.112554112554115"/>
    <n v="5"/>
    <n v="12"/>
    <n v="0.22997835497835495"/>
    <n v="1.1300514372821988"/>
    <n v="3.0958157363770038"/>
    <s v="Intermediário"/>
    <x v="0"/>
    <s v="Secundária"/>
    <d v="2017-02-07T00:00:00"/>
    <s v="-03 08' 58,01640''"/>
  </r>
  <r>
    <n v="1105"/>
    <x v="10"/>
    <s v="Solanum sp."/>
    <s v="Solanaceae"/>
    <n v="39"/>
    <n v="12.41405653170359"/>
    <n v="1"/>
    <n v="7"/>
    <n v="1.2103705118411001E-2"/>
    <n v="-1.9925627962604269"/>
    <n v="0.13634555143976687"/>
    <s v="Inferior"/>
    <x v="1"/>
    <s v="Secundária"/>
    <d v="2017-02-07T00:00:00"/>
    <s v="-03 08' 57,48000''"/>
  </r>
  <r>
    <n v="1106"/>
    <x v="10"/>
    <s v="Solanum sp."/>
    <s v="Solanaceae"/>
    <n v="36"/>
    <n v="11.45912910618793"/>
    <n v="1"/>
    <n v="3"/>
    <n v="1.0313216195569139E-2"/>
    <n v="-2.1623333792359976"/>
    <n v="0.11505633750415478"/>
    <s v="Inferior"/>
    <x v="1"/>
    <s v="Secundária"/>
    <d v="2017-02-07T00:00:00"/>
    <s v="-03 08' 57,42960''"/>
  </r>
  <r>
    <n v="1107"/>
    <x v="10"/>
    <s v="Solanum sp."/>
    <s v="Solanaceae"/>
    <n v="54"/>
    <n v="17.188693659281896"/>
    <n v="1"/>
    <n v="3"/>
    <n v="2.3204736440030557E-2"/>
    <n v="-1.3023418849385804"/>
    <n v="0.27189430168966694"/>
    <s v="Inferior"/>
    <x v="0"/>
    <s v="Secundária"/>
    <d v="2017-02-07T00:00:00"/>
    <s v="-03 08' 57,62760''"/>
  </r>
  <r>
    <n v="1108"/>
    <x v="0"/>
    <s v="Spondias mombin L."/>
    <s v="Anacardiaceae"/>
    <n v="160"/>
    <n v="50.929462694168578"/>
    <n v="5"/>
    <n v="3"/>
    <n v="0.20371785077667434"/>
    <n v="1.0014666144095399"/>
    <n v="2.7222714246423578"/>
    <s v="Inferior"/>
    <x v="0"/>
    <s v="Secundária"/>
    <d v="2017-02-07T00:00:00"/>
    <s v="-03 08' 57,77160''"/>
  </r>
  <r>
    <n v="1109"/>
    <x v="10"/>
    <s v="Solanum sp."/>
    <s v="Solanaceae"/>
    <n v="33"/>
    <n v="10.504201680672269"/>
    <n v="1"/>
    <n v="7"/>
    <n v="8.6659663865546223E-3"/>
    <n v="-2.3468845098310025"/>
    <n v="9.5666747223737858E-2"/>
    <s v="Inferior"/>
    <x v="1"/>
    <s v="Secundária"/>
    <d v="2017-02-07T00:00:00"/>
    <s v="-03 08' 57,72120''"/>
  </r>
  <r>
    <n v="1110"/>
    <x v="1"/>
    <s v="Cecropia spp."/>
    <s v="Cecropiaceae"/>
    <n v="52"/>
    <n v="16.552075375604787"/>
    <n v="1"/>
    <n v="2"/>
    <n v="2.1517697988286219E-2"/>
    <n v="-1.382389120590199"/>
    <n v="0.25097821897939893"/>
    <s v="Inferior"/>
    <x v="0"/>
    <s v="Secundária"/>
    <d v="2017-02-07T00:00:00"/>
    <s v="-03 08' 57,54120''"/>
  </r>
  <r>
    <n v="1111"/>
    <x v="0"/>
    <s v="Spondias mombin L."/>
    <s v="Anacardiaceae"/>
    <n v="100"/>
    <n v="31.830914183855359"/>
    <n v="3"/>
    <n v="5"/>
    <n v="7.9577285459638394E-2"/>
    <n v="4.5889167793351504E-3"/>
    <n v="1.0045994619821215"/>
    <s v="Inferior"/>
    <x v="0"/>
    <s v="Secundária"/>
    <d v="2017-02-07T00:00:00"/>
    <s v="-03 08' 57,36120''"/>
  </r>
  <r>
    <n v="1112"/>
    <x v="0"/>
    <s v="Spondias mombin L."/>
    <s v="Anacardiaceae"/>
    <n v="97"/>
    <n v="30.8759867583397"/>
    <n v="3"/>
    <n v="8"/>
    <n v="7.4874267888973792E-2"/>
    <n v="-6.0015062295732058E-2"/>
    <n v="0.94175034855516371"/>
    <s v="Inferior"/>
    <x v="0"/>
    <s v="Secundária"/>
    <d v="2017-02-07T00:00:00"/>
    <s v="-03 08' 57,40440''"/>
  </r>
  <r>
    <n v="1113"/>
    <x v="0"/>
    <s v="Spondias mombin L."/>
    <s v="Anacardiaceae"/>
    <n v="43"/>
    <n v="13.687293099057806"/>
    <n v="1"/>
    <n v="8"/>
    <n v="1.4713840081487146E-2"/>
    <n v="-1.7854716023153614"/>
    <n v="0.16771794617454117"/>
    <s v="Inferior"/>
    <x v="0"/>
    <s v="Secundária"/>
    <d v="2017-02-07T00:00:00"/>
    <s v="-03 08' 57,50880''"/>
  </r>
  <r>
    <n v="1114"/>
    <x v="0"/>
    <s v="Spondias mombin L."/>
    <s v="Anacardiaceae"/>
    <n v="122"/>
    <n v="38.833715304303539"/>
    <n v="3"/>
    <n v="4"/>
    <n v="0.11844283167812579"/>
    <n v="0.42635158817783037"/>
    <n v="1.5316591937418771"/>
    <s v="Inferior"/>
    <x v="0"/>
    <s v="Secundária"/>
    <d v="2017-02-07T00:00:00"/>
    <s v="-03 08' 57,50880''"/>
  </r>
  <r>
    <n v="1115"/>
    <x v="0"/>
    <s v="Spondias mombin L."/>
    <s v="Anacardiaceae"/>
    <n v="143"/>
    <n v="45.518207282913167"/>
    <n v="4"/>
    <n v="8"/>
    <n v="0.16272759103641454"/>
    <n v="0.76321641307985733"/>
    <n v="2.1451648725372645"/>
    <s v="Inferior"/>
    <x v="0"/>
    <s v="Secundária"/>
    <d v="2017-02-07T00:00:00"/>
    <s v="-03 08' 57,34680''"/>
  </r>
  <r>
    <n v="1116"/>
    <x v="11"/>
    <s v="Psidium araca Raddi"/>
    <s v="Myrtaceae"/>
    <n v="41"/>
    <n v="13.050674815380697"/>
    <n v="1"/>
    <n v="8"/>
    <n v="1.3376941685765214E-2"/>
    <n v="-1.8864906942215693"/>
    <n v="0.15160289733901439"/>
    <s v="Inferior"/>
    <x v="0"/>
    <s v="Secundária"/>
    <d v="2017-02-07T00:00:00"/>
    <s v="-03 08' 57,37200''"/>
  </r>
  <r>
    <n v="1117"/>
    <x v="0"/>
    <s v="Spondias mombin L."/>
    <s v="Anacardiaceae"/>
    <n v="94"/>
    <n v="29.92105933282404"/>
    <n v="3"/>
    <n v="3"/>
    <n v="7.0314489432136501E-2"/>
    <n v="-0.12664881450672905"/>
    <n v="0.88104302780375932"/>
    <s v="Inferior"/>
    <x v="0"/>
    <s v="Secundária"/>
    <d v="2017-02-07T00:00:00"/>
    <s v="-03 08' 57,35760''"/>
  </r>
  <r>
    <n v="1118"/>
    <x v="0"/>
    <s v="Spondias mombin L."/>
    <s v="Anacardiaceae"/>
    <n v="130"/>
    <n v="41.380188439011967"/>
    <n v="4"/>
    <n v="7"/>
    <n v="0.13448561242678889"/>
    <n v="0.56106352171488361"/>
    <n v="1.7525353689408558"/>
    <s v="Inferior"/>
    <x v="0"/>
    <s v="Secundária"/>
    <d v="2017-02-07T00:00:00"/>
    <s v="-03 08' 57,18840''"/>
  </r>
  <r>
    <n v="1228"/>
    <x v="0"/>
    <s v="Spondias mombin L."/>
    <s v="Anacardiaceae"/>
    <n v="58"/>
    <n v="18.46193022663611"/>
    <n v="1"/>
    <n v="3"/>
    <n v="2.6769798828622356E-2"/>
    <n v="-1.1507774223324514"/>
    <n v="0.31639070454380491"/>
    <s v="Inferior"/>
    <x v="0"/>
    <s v="Secundária"/>
    <d v="2017-02-08T00:00:00"/>
    <s v="-03 08' 59,12520''"/>
  </r>
  <r>
    <n v="1229"/>
    <x v="0"/>
    <s v="Spondias mombin L."/>
    <s v="Anacardiaceae"/>
    <n v="184"/>
    <n v="58.568882098293862"/>
    <n v="5"/>
    <n v="6"/>
    <n v="0.26941685765215179"/>
    <n v="1.2979016941872521"/>
    <n v="3.6616054331958008"/>
    <s v="Inferior"/>
    <x v="1"/>
    <s v="Secundária"/>
    <d v="2017-02-08T00:00:00"/>
    <s v="-03 08' 59,10360''"/>
  </r>
  <r>
    <n v="1230"/>
    <x v="0"/>
    <s v="Spondias mombin L."/>
    <s v="Anacardiaceae"/>
    <n v="34"/>
    <n v="10.822510822510823"/>
    <n v="1"/>
    <n v="2"/>
    <n v="9.1991341991342016E-3"/>
    <n v="-2.2835663749905279"/>
    <n v="0.10192007258416352"/>
    <s v="Inferior"/>
    <x v="0"/>
    <s v="Secundária"/>
    <d v="2017-02-08T00:00:00"/>
    <s v="-03 08' 59,01720''"/>
  </r>
  <r>
    <n v="1316"/>
    <x v="10"/>
    <s v="Solanum sp."/>
    <s v="Solanaceae"/>
    <n v="57"/>
    <n v="18.143621084797555"/>
    <n v="1"/>
    <n v="3"/>
    <n v="2.585466004583652E-2"/>
    <n v="-1.1876653086243261"/>
    <n v="0.30493235659601403"/>
    <s v="Inferior"/>
    <x v="1"/>
    <s v="Secundária"/>
    <d v="2017-02-08T00:00:00"/>
    <s v="-03 08' 58,61424''"/>
  </r>
  <r>
    <n v="1317"/>
    <x v="10"/>
    <s v="Solanum sp."/>
    <s v="Solanaceae"/>
    <n v="54"/>
    <n v="17.188693659281896"/>
    <n v="1"/>
    <n v="3"/>
    <n v="2.3204736440030557E-2"/>
    <n v="-1.3023418849385804"/>
    <n v="0.27189430168966694"/>
    <s v="Inferior"/>
    <x v="1"/>
    <s v="Secundária"/>
    <d v="2017-02-08T00:00:00"/>
    <s v="-03 08' 58,34400''"/>
  </r>
  <r>
    <n v="1318"/>
    <x v="0"/>
    <s v="Spondias mombin L."/>
    <s v="Anacardiaceae"/>
    <n v="85"/>
    <n v="27.056277056277057"/>
    <n v="2"/>
    <n v="5"/>
    <n v="5.7494588744588737E-2"/>
    <n v="-0.34011373268544531"/>
    <n v="0.71168937581562575"/>
    <s v="Inferior"/>
    <x v="0"/>
    <s v="Secundária"/>
    <d v="2017-02-08T00:00:00"/>
    <s v="-03 08' 58,26120''"/>
  </r>
  <r>
    <n v="1319"/>
    <x v="0"/>
    <s v="Spondias mombin L."/>
    <s v="Anacardiaceae"/>
    <n v="38"/>
    <n v="12.095747389865037"/>
    <n v="1"/>
    <n v="3"/>
    <n v="1.1490960020371786E-2"/>
    <n v="-2.0476568029217432"/>
    <n v="0.12903690852812605"/>
    <s v="Inferior"/>
    <x v="0"/>
    <s v="Secundária"/>
    <d v="2017-02-08T00:00:00"/>
    <s v="-03 08' 58,47360''"/>
  </r>
  <r>
    <n v="1320"/>
    <x v="0"/>
    <s v="Spondias mombin L."/>
    <s v="Anacardiaceae"/>
    <n v="212"/>
    <n v="67.481538069773364"/>
    <n v="6"/>
    <n v="8"/>
    <n v="0.35765215176979881"/>
    <n v="1.5983424408779312"/>
    <n v="4.9448292807940888"/>
    <s v="Inferior"/>
    <x v="1"/>
    <s v="Secundária"/>
    <d v="2017-02-08T00:00:00"/>
    <s v="-03 08' 58,08480''"/>
  </r>
  <r>
    <n v="1321"/>
    <x v="0"/>
    <s v="Spondias mombin L."/>
    <s v="Anacardiaceae"/>
    <n v="160"/>
    <n v="50.929462694168578"/>
    <n v="5"/>
    <n v="8"/>
    <n v="0.20371785077667434"/>
    <n v="1.0014666144095399"/>
    <n v="2.7222714246423578"/>
    <s v="Inferior"/>
    <x v="1"/>
    <s v="Secundária"/>
    <d v="2017-02-08T00:00:00"/>
    <s v="-03 08' 57,96600''"/>
  </r>
  <r>
    <n v="1322"/>
    <x v="1"/>
    <s v="Cecropia spp."/>
    <s v="Cecropiaceae"/>
    <n v="180"/>
    <n v="57.295645530939652"/>
    <n v="5"/>
    <n v="10"/>
    <n v="0.25783040488922848"/>
    <n v="1.2512844330367292"/>
    <n v="3.4948289496274532"/>
    <s v="Inferior"/>
    <x v="0"/>
    <s v="Secundária"/>
    <d v="2017-02-08T00:00:00"/>
    <s v="-03 08' 58,46878''"/>
  </r>
  <r>
    <n v="1324"/>
    <x v="0"/>
    <s v="Spondias mombin L."/>
    <s v="Anacardiaceae"/>
    <n v="40"/>
    <n v="12.732365673542144"/>
    <n v="1"/>
    <n v="3"/>
    <n v="1.2732365673542146E-2"/>
    <n v="-1.9388637255257484"/>
    <n v="0.14386732971233054"/>
    <s v="Inferior"/>
    <x v="0"/>
    <s v="Secundária"/>
    <d v="2017-02-08T00:00:00"/>
    <s v="-03 08' 58,27224''"/>
  </r>
  <r>
    <n v="1325"/>
    <x v="10"/>
    <s v="Solanum sp."/>
    <s v="Solan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58,26718''"/>
  </r>
  <r>
    <n v="1326"/>
    <x v="1"/>
    <s v="Cecropia spp."/>
    <s v="Cecropi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8,36798''"/>
  </r>
  <r>
    <n v="1337"/>
    <x v="0"/>
    <s v="Spondias mombin L."/>
    <s v="Anacardiaceae"/>
    <n v="140"/>
    <n v="44.563279857397504"/>
    <n v="4"/>
    <n v="8"/>
    <n v="0.15597147950089127"/>
    <n v="0.71824653065292754"/>
    <n v="2.0508339814746255"/>
    <s v="Inferior"/>
    <x v="1"/>
    <s v="Secundária"/>
    <d v="2017-02-08T00:00:00"/>
    <s v="-03 08' 56,97960''"/>
  </r>
  <r>
    <n v="1338"/>
    <x v="0"/>
    <s v="Spondias mombin L."/>
    <s v="Anacardiaceae"/>
    <n v="155"/>
    <n v="49.337916984975813"/>
    <n v="4"/>
    <n v="8"/>
    <n v="0.19118442831678129"/>
    <n v="0.93412762528431603"/>
    <n v="2.5449923021038994"/>
    <s v="Inferior"/>
    <x v="1"/>
    <s v="Secundária"/>
    <d v="2017-02-08T00:00:00"/>
    <s v="-03 08' 56,97960''"/>
  </r>
  <r>
    <n v="1339"/>
    <x v="1"/>
    <s v="Cecropia spp."/>
    <s v="Cecropiaceae"/>
    <n v="264"/>
    <n v="84.033613445378151"/>
    <n v="8"/>
    <n v="10"/>
    <n v="0.55462184873949583"/>
    <n v="2.063611000071929"/>
    <n v="7.874352822556216"/>
    <s v="Inferior"/>
    <x v="0"/>
    <s v="Secundária"/>
    <d v="2017-02-08T00:00:00"/>
    <s v="-03 08' 57,01560''"/>
  </r>
  <r>
    <n v="1340"/>
    <x v="4"/>
    <s v="Ceiba pentandra Gaerth."/>
    <s v="Bombacaceae"/>
    <n v="40"/>
    <n v="12.732365673542144"/>
    <n v="1"/>
    <n v="4"/>
    <n v="1.2732365673542146E-2"/>
    <n v="-1.9388637255257484"/>
    <n v="0.14386732971233054"/>
    <s v="Inferior"/>
    <x v="0"/>
    <s v="Secundária"/>
    <d v="2017-02-08T00:00:00"/>
    <s v="-03 08' 56,89320''"/>
  </r>
  <r>
    <n v="1341"/>
    <x v="0"/>
    <s v="Spondias mombin L."/>
    <s v="Anacardiaceae"/>
    <n v="68"/>
    <n v="21.645021645021647"/>
    <n v="2"/>
    <n v="5"/>
    <n v="3.6796536796536806E-2"/>
    <n v="-0.81340120502288382"/>
    <n v="0.44334758292145954"/>
    <s v="Inferior"/>
    <x v="0"/>
    <s v="Secundária"/>
    <d v="2017-02-08T00:00:00"/>
    <s v="-03 08' 56,74560''"/>
  </r>
  <r>
    <n v="1342"/>
    <x v="0"/>
    <s v="Spondias mombin L."/>
    <s v="Anacardiaceae"/>
    <n v="107"/>
    <n v="34.059078176725237"/>
    <n v="3"/>
    <n v="7"/>
    <n v="9.1108034122740017E-2"/>
    <n v="0.14809291019229587"/>
    <n v="1.1596206319339333"/>
    <s v="Inferior"/>
    <x v="1"/>
    <s v="Secundária"/>
    <d v="2017-02-08T00:00:00"/>
    <s v="-03 08' 56,77080''"/>
  </r>
  <r>
    <n v="1343"/>
    <x v="0"/>
    <s v="Spondias mombin L."/>
    <s v="Anacardiaceae"/>
    <n v="210"/>
    <n v="66.844919786096256"/>
    <n v="6"/>
    <n v="8"/>
    <n v="0.35093582887700536"/>
    <n v="1.5782380249503438"/>
    <n v="4.8464090320478563"/>
    <s v="Inferior"/>
    <x v="1"/>
    <s v="Secundária"/>
    <d v="2017-02-08T00:00:00"/>
    <s v="-03 08' 57,10920''"/>
  </r>
  <r>
    <n v="1344"/>
    <x v="0"/>
    <s v="Spondias mombin L."/>
    <s v="Anacardiaceae"/>
    <n v="52"/>
    <n v="16.552075375604787"/>
    <n v="1"/>
    <n v="3"/>
    <n v="2.1517697988286219E-2"/>
    <n v="-1.382389120590199"/>
    <n v="0.25097821897939893"/>
    <s v="Inferior"/>
    <x v="1"/>
    <s v="Secundária"/>
    <d v="2017-02-08T00:00:00"/>
    <s v="-03 08' 56,92560''"/>
  </r>
  <r>
    <n v="1345"/>
    <x v="0"/>
    <s v="Spondias mombin L."/>
    <s v="Anacardiaceae"/>
    <n v="95"/>
    <n v="30.239368474662594"/>
    <n v="3"/>
    <n v="6"/>
    <n v="7.1818500127323645E-2"/>
    <n v="-0.10420416061665971"/>
    <n v="0.90104132148969274"/>
    <s v="Inferior"/>
    <x v="1"/>
    <s v="Secundária"/>
    <d v="2017-02-08T00:00:00"/>
    <s v="-03 08' 56,97600''"/>
  </r>
  <r>
    <n v="1346"/>
    <x v="12"/>
    <s v="Clusia sp."/>
    <s v="Clusiaceae"/>
    <n v="35"/>
    <n v="11.140819964349376"/>
    <n v="1"/>
    <n v="3"/>
    <n v="9.7482174688057043E-3"/>
    <n v="-2.2220838092823607"/>
    <n v="0.10838302379668988"/>
    <s v="Inferior"/>
    <x v="0"/>
    <s v="Secundária"/>
    <d v="2017-02-08T00:00:00"/>
    <s v="-03 08' 57,23880''"/>
  </r>
  <r>
    <n v="1347"/>
    <x v="13"/>
    <s v="Psidium guajava L."/>
    <s v="Myrt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57,02280''"/>
  </r>
  <r>
    <n v="1348"/>
    <x v="12"/>
    <s v="Clusia sp."/>
    <s v="Clusiaceae"/>
    <n v="61"/>
    <n v="19.416857652151769"/>
    <n v="1"/>
    <n v="4"/>
    <n v="2.9610707919531448E-2"/>
    <n v="-1.0438135817898138"/>
    <n v="0.35210932057348859"/>
    <s v="Inferior"/>
    <x v="0"/>
    <s v="Secundária"/>
    <d v="2017-02-08T00:00:00"/>
    <s v="-03 08' 57,39720''"/>
  </r>
  <r>
    <n v="1349"/>
    <x v="12"/>
    <s v="Clusia sp."/>
    <s v="Clusiaceae"/>
    <n v="101"/>
    <n v="32.149223325693917"/>
    <n v="3"/>
    <n v="5"/>
    <n v="8.1176788897377145E-2"/>
    <n v="2.5693568518905252E-2"/>
    <n v="1.0260264934784087"/>
    <s v="Inferior"/>
    <x v="0"/>
    <s v="Secundária"/>
    <d v="2017-02-08T00:00:00"/>
    <s v="-03 08' 57,44400''"/>
  </r>
  <r>
    <n v="1350"/>
    <x v="1"/>
    <s v="Cecropia spp."/>
    <s v="Cecropiaceae"/>
    <n v="70"/>
    <n v="22.281639928698752"/>
    <n v="2"/>
    <n v="5"/>
    <n v="3.8992869875222817E-2"/>
    <n v="-0.75191863931471659"/>
    <n v="0.47146112057859513"/>
    <s v="Inferior"/>
    <x v="0"/>
    <s v="Secundária"/>
    <d v="2017-02-08T00:00:00"/>
    <s v="-03 08' 57,34320''"/>
  </r>
  <r>
    <n v="1351"/>
    <x v="1"/>
    <s v="Cecropia spp."/>
    <s v="Cecropiaceae"/>
    <n v="62"/>
    <n v="19.735166793990324"/>
    <n v="2"/>
    <n v="4"/>
    <n v="3.0589508530685004E-2"/>
    <n v="-1.0093250170207675"/>
    <n v="0.36446490417157018"/>
    <s v="Inferior"/>
    <x v="0"/>
    <s v="Secundária"/>
    <d v="2017-02-08T00:00:00"/>
    <s v="-03 08' 57,49080''"/>
  </r>
  <r>
    <n v="1352"/>
    <x v="1"/>
    <s v="Cecropia spp."/>
    <s v="Cecropiaceae"/>
    <n v="35"/>
    <n v="11.140819964349376"/>
    <n v="1"/>
    <n v="4"/>
    <n v="9.7482174688057043E-3"/>
    <n v="-2.2220838092823607"/>
    <n v="0.10838302379668988"/>
    <s v="Inferior"/>
    <x v="0"/>
    <s v="Secundária"/>
    <d v="2017-02-08T00:00:00"/>
    <s v="-03 08' 57,85080''"/>
  </r>
  <r>
    <n v="1353"/>
    <x v="1"/>
    <s v="Cecropia spp."/>
    <s v="Cecropiaceae"/>
    <n v="45"/>
    <n v="14.323911382734913"/>
    <n v="1"/>
    <n v="4"/>
    <n v="1.611440030557678E-2"/>
    <n v="-1.6890459068985582"/>
    <n v="0.18469565680810318"/>
    <s v="Inferior"/>
    <x v="0"/>
    <s v="Secundária"/>
    <d v="2017-02-08T00:00:00"/>
    <s v="-03 08' 58,02720''"/>
  </r>
  <r>
    <n v="1354"/>
    <x v="14"/>
    <s v="Calycophyllum spruceanum Benth."/>
    <s v="Rubiaceae"/>
    <n v="32"/>
    <n v="10.185892538833716"/>
    <n v="1"/>
    <n v="3"/>
    <n v="8.1487140310669733E-3"/>
    <n v="-2.4121511978631869"/>
    <n v="8.9622291770518808E-2"/>
    <s v="Inferior"/>
    <x v="0"/>
    <s v="Secundária"/>
    <d v="2017-02-08T00:00:00"/>
    <s v="-03 08' 57,99840''"/>
  </r>
  <r>
    <n v="1355"/>
    <x v="4"/>
    <s v="Ceiba pentandra Gaerth."/>
    <s v="Bombacaceae"/>
    <n v="36"/>
    <n v="11.45912910618793"/>
    <n v="1"/>
    <n v="3"/>
    <n v="1.0313216195569139E-2"/>
    <n v="-2.1623333792359976"/>
    <n v="0.11505633750415478"/>
    <s v="Inferior"/>
    <x v="0"/>
    <s v="Secundária"/>
    <d v="2017-02-08T00:00:00"/>
    <s v="-03 08' 57,66720''"/>
  </r>
  <r>
    <n v="1356"/>
    <x v="13"/>
    <s v="Psidium guajava L."/>
    <s v="Myrt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58,21440''"/>
  </r>
  <r>
    <n v="1357"/>
    <x v="3"/>
    <s v="Tachigali paniculata Aubl."/>
    <s v="Caesalpiniaceae"/>
    <n v="36"/>
    <n v="11.45912910618793"/>
    <n v="1"/>
    <n v="3"/>
    <n v="1.0313216195569139E-2"/>
    <n v="-2.1623333792359976"/>
    <n v="0.11505633750415478"/>
    <s v="Inferior"/>
    <x v="0"/>
    <s v="Secundária"/>
    <d v="2017-02-08T00:00:00"/>
    <s v="-03 08' 58,38000''"/>
  </r>
  <r>
    <n v="1358"/>
    <x v="12"/>
    <s v="Clusia sp."/>
    <s v="Clusi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8,44840''"/>
  </r>
  <r>
    <n v="1359"/>
    <x v="14"/>
    <s v="Calycophyllum spruceanum Benth."/>
    <s v="Rubiaceae"/>
    <n v="69"/>
    <n v="21.963330786860197"/>
    <n v="2"/>
    <n v="5"/>
    <n v="3.7886745607333835E-2"/>
    <n v="-0.78243715145061987"/>
    <n v="0.45729016672323475"/>
    <s v="Inferior"/>
    <x v="0"/>
    <s v="Secundária"/>
    <d v="2017-02-08T00:00:00"/>
    <s v="-03 08' 58,37280''"/>
  </r>
  <r>
    <n v="1360"/>
    <x v="15"/>
    <s v="Vismia guineensis (Aubl.) Choisy"/>
    <s v="Guttiferae"/>
    <n v="36"/>
    <n v="11.45912910618793"/>
    <n v="1"/>
    <n v="3"/>
    <n v="1.0313216195569139E-2"/>
    <n v="-2.1623333792359976"/>
    <n v="0.11505633750415478"/>
    <s v="Inferior"/>
    <x v="0"/>
    <s v="Secundária"/>
    <d v="2017-02-08T00:00:00"/>
    <s v="-03 08' 58,26480''"/>
  </r>
  <r>
    <n v="1361"/>
    <x v="13"/>
    <s v="Psidium guajava L."/>
    <s v="Myrtaceae"/>
    <n v="34"/>
    <n v="10.822510822510823"/>
    <n v="1"/>
    <n v="3"/>
    <n v="9.1991341991342016E-3"/>
    <n v="-2.2835663749905279"/>
    <n v="0.10192007258416352"/>
    <s v="Inferior"/>
    <x v="1"/>
    <s v="Secundária"/>
    <d v="2017-02-08T00:00:00"/>
    <s v="-03 08' 58,59600''"/>
  </r>
  <r>
    <n v="1362"/>
    <x v="16"/>
    <s v="Maclura tinctoria (L.) D.Don ex Steud."/>
    <s v="Moraceae"/>
    <n v="35"/>
    <n v="11.140819964349376"/>
    <n v="1"/>
    <n v="3"/>
    <n v="9.7482174688057043E-3"/>
    <n v="-2.2220838092823607"/>
    <n v="0.10838302379668988"/>
    <s v="Inferior"/>
    <x v="0"/>
    <s v="Secundária"/>
    <d v="2017-02-08T00:00:00"/>
    <s v="-03 08' 58,71120''"/>
  </r>
  <r>
    <n v="1363"/>
    <x v="8"/>
    <s v="Platymiscium filipes Benth."/>
    <s v="Fabaceae"/>
    <n v="35"/>
    <n v="11.140819964349376"/>
    <n v="1"/>
    <n v="3"/>
    <n v="9.7482174688057043E-3"/>
    <n v="-2.2220838092823607"/>
    <n v="0.10838302379668988"/>
    <s v="Inferior"/>
    <x v="0"/>
    <s v="Secundária"/>
    <d v="2017-02-08T00:00:00"/>
    <s v="-03 08' 58,72200''"/>
  </r>
  <r>
    <n v="1364"/>
    <x v="8"/>
    <s v="Platymiscium filipes Benth."/>
    <s v="Fab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8,96680''"/>
  </r>
  <r>
    <n v="1365"/>
    <x v="3"/>
    <s v="Tachigali paniculata Aubl."/>
    <s v="Caesalpiniaceae"/>
    <n v="50"/>
    <n v="15.91545709192768"/>
    <n v="1"/>
    <n v="5"/>
    <n v="1.9894321364909599E-2"/>
    <n v="-1.465576253188309"/>
    <n v="0.23094487040739761"/>
    <s v="Inferior"/>
    <x v="0"/>
    <s v="Secundária"/>
    <d v="2017-02-08T00:00:00"/>
    <s v="-03 08' 58,88040''"/>
  </r>
  <r>
    <n v="1366"/>
    <x v="8"/>
    <s v="Platymiscium filipes Benth."/>
    <s v="Fabaceae"/>
    <n v="78"/>
    <n v="24.82811306340718"/>
    <n v="2"/>
    <n v="7"/>
    <n v="4.8414820473644003E-2"/>
    <n v="-0.52239762629278275"/>
    <n v="0.59309681734181507"/>
    <s v="Inferior"/>
    <x v="0"/>
    <s v="Secundária"/>
    <d v="2017-02-08T00:00:00"/>
    <s v="-03 08' 59,38080''"/>
  </r>
  <r>
    <n v="1367"/>
    <x v="8"/>
    <s v="Platymiscium filipes Benth."/>
    <s v="Fabaceae"/>
    <n v="72"/>
    <n v="22.918258212375861"/>
    <n v="2"/>
    <n v="7"/>
    <n v="4.1252864782276556E-2"/>
    <n v="-0.69216820926835343"/>
    <n v="0.50048972532019842"/>
    <s v="Inferior"/>
    <x v="0"/>
    <s v="Secundária"/>
    <d v="2017-02-08T00:00:00"/>
    <s v="-03 08' 59,34840''"/>
  </r>
  <r>
    <n v="1368"/>
    <x v="0"/>
    <s v="Spondias mombin L."/>
    <s v="Anacardiaceae"/>
    <n v="96"/>
    <n v="30.557677616501145"/>
    <n v="3"/>
    <n v="5"/>
    <n v="7.3338426279602742E-2"/>
    <n v="-8.1994533598126473E-2"/>
    <n v="0.92127699475287428"/>
    <s v="Inferior"/>
    <x v="1"/>
    <s v="Secundária"/>
    <d v="2017-02-08T00:00:00"/>
    <s v="-03 08' 59,19720''"/>
  </r>
  <r>
    <n v="1369"/>
    <x v="4"/>
    <s v="Ceiba pentandra Gaerth."/>
    <s v="Bombacaceae"/>
    <n v="198"/>
    <n v="63.025210084033617"/>
    <n v="6"/>
    <n v="14"/>
    <n v="0.31197478991596633"/>
    <n v="1.453437324401702"/>
    <n v="4.2777934363732184"/>
    <s v="Intermediário"/>
    <x v="0"/>
    <s v="Secundária"/>
    <d v="2017-02-08T00:00:00"/>
    <s v="-03 08' 58,79760''"/>
  </r>
  <r>
    <n v="1370"/>
    <x v="4"/>
    <s v="Ceiba pentandra Gaerth."/>
    <s v="Bombacaceae"/>
    <n v="223"/>
    <n v="70.982938629997449"/>
    <n v="7"/>
    <n v="15"/>
    <n v="0.39572988286223576"/>
    <n v="1.7056342795655057"/>
    <n v="5.5048761905889778"/>
    <s v="Intermediário"/>
    <x v="0"/>
    <s v="Secundária"/>
    <d v="2017-02-08T00:00:00"/>
    <s v="-03 08' 57,95520''"/>
  </r>
  <r>
    <n v="1371"/>
    <x v="13"/>
    <s v="Psidium guajava L."/>
    <s v="Myrtaceae"/>
    <n v="39"/>
    <n v="12.41405653170359"/>
    <n v="1"/>
    <n v="3"/>
    <n v="1.2103705118411001E-2"/>
    <n v="-1.9925627962604269"/>
    <n v="0.13634555143976687"/>
    <s v="Inferior"/>
    <x v="1"/>
    <s v="Secundária"/>
    <d v="2017-02-08T00:00:00"/>
    <s v="-03 08' 57,27120''"/>
  </r>
  <r>
    <n v="1372"/>
    <x v="12"/>
    <s v="Clusia sp."/>
    <s v="Clusiaceae"/>
    <n v="77"/>
    <n v="24.509803921568629"/>
    <n v="2"/>
    <n v="3"/>
    <n v="4.7181372549019614E-2"/>
    <n v="-0.54976574794974287"/>
    <n v="0.57708497788747848"/>
    <s v="Inferior"/>
    <x v="1"/>
    <s v="Secundária"/>
    <d v="2017-02-08T00:00:00"/>
    <s v="-03 08' 57,06240''"/>
  </r>
  <r>
    <n v="1373"/>
    <x v="13"/>
    <s v="Psidium guajava L."/>
    <s v="Myrtaceae"/>
    <n v="33"/>
    <n v="10.504201680672269"/>
    <n v="1"/>
    <n v="4"/>
    <n v="8.6659663865546223E-3"/>
    <n v="-2.3468845098310025"/>
    <n v="9.5666747223737858E-2"/>
    <s v="Inferior"/>
    <x v="1"/>
    <s v="Secundária"/>
    <d v="2017-02-08T00:00:00"/>
    <s v="-03 08' 57,05160''"/>
  </r>
  <r>
    <n v="1374"/>
    <x v="17"/>
    <s v="Sloanea grandiflora Ducke"/>
    <s v="Elaeocarpaceae"/>
    <n v="52"/>
    <n v="16.552075375604787"/>
    <n v="1"/>
    <n v="4"/>
    <n v="2.1517697988286219E-2"/>
    <n v="-1.382389120590199"/>
    <n v="0.25097821897939893"/>
    <s v="Inferior"/>
    <x v="0"/>
    <s v="Secundária"/>
    <d v="2017-02-08T00:00:00"/>
    <s v="-03 08' 56,95800''"/>
  </r>
  <r>
    <n v="1375"/>
    <x v="18"/>
    <s v="Sapium eglandulosum Ule"/>
    <s v="Euphorbiaceae"/>
    <n v="77"/>
    <n v="24.509803921568629"/>
    <n v="2"/>
    <n v="6"/>
    <n v="4.7181372549019614E-2"/>
    <n v="-0.54976574794974287"/>
    <n v="0.57708497788747848"/>
    <s v="Inferior"/>
    <x v="1"/>
    <s v="Secundária"/>
    <d v="2017-02-08T00:00:00"/>
    <s v="-03 08' 56,36400''"/>
  </r>
  <r>
    <n v="1376"/>
    <x v="12"/>
    <s v="Clusia sp."/>
    <s v="Clusiaceae"/>
    <n v="40"/>
    <n v="12.732365673542144"/>
    <n v="1"/>
    <n v="3"/>
    <n v="1.2732365673542146E-2"/>
    <n v="-1.9388637255257484"/>
    <n v="0.14386732971233054"/>
    <s v="Inferior"/>
    <x v="0"/>
    <s v="Secundária"/>
    <d v="2017-02-08T00:00:00"/>
    <s v="-03 08' 56,66280''"/>
  </r>
  <r>
    <n v="1377"/>
    <x v="13"/>
    <s v="Psidium guajava L."/>
    <s v="Myrt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56,43960''"/>
  </r>
  <r>
    <n v="1378"/>
    <x v="13"/>
    <s v="Psidium guajava L."/>
    <s v="Myrt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6,32800''"/>
  </r>
  <r>
    <n v="1379"/>
    <x v="4"/>
    <s v="Ceiba pentandra Gaerth."/>
    <s v="Bombacaceae"/>
    <n v="70"/>
    <n v="22.281639928698752"/>
    <n v="2"/>
    <n v="4"/>
    <n v="3.8992869875222817E-2"/>
    <n v="-0.75191863931471659"/>
    <n v="0.47146112057859513"/>
    <s v="Inferior"/>
    <x v="0"/>
    <s v="Secundária"/>
    <d v="2017-02-08T00:00:00"/>
    <s v="-03 08' 56,32440''"/>
  </r>
  <r>
    <n v="1380"/>
    <x v="13"/>
    <s v="Psidium guajava L."/>
    <s v="Myrtaceae"/>
    <n v="34"/>
    <n v="10.822510822510823"/>
    <n v="1"/>
    <n v="3"/>
    <n v="9.1991341991342016E-3"/>
    <n v="-2.2835663749905279"/>
    <n v="0.10192007258416352"/>
    <s v="Inferior"/>
    <x v="0"/>
    <s v="Secundária"/>
    <d v="2017-02-08T00:00:00"/>
    <s v="-03 08' 56,35680''"/>
  </r>
  <r>
    <n v="1381"/>
    <x v="6"/>
    <s v="Guatteria sp."/>
    <s v="Annonaceae"/>
    <n v="39"/>
    <n v="12.41405653170359"/>
    <n v="1"/>
    <n v="3"/>
    <n v="1.2103705118411001E-2"/>
    <n v="-1.9925627962604269"/>
    <n v="0.13634555143976687"/>
    <s v="Inferior"/>
    <x v="1"/>
    <s v="Secundária"/>
    <d v="2017-02-08T00:00:00"/>
    <s v="-03 08' 56,13000''"/>
  </r>
  <r>
    <n v="1382"/>
    <x v="13"/>
    <s v="Psidium guajava L."/>
    <s v="Myrtaceae"/>
    <n v="33"/>
    <n v="10.504201680672269"/>
    <n v="1"/>
    <n v="2"/>
    <n v="8.6659663865546223E-3"/>
    <n v="-2.3468845098310025"/>
    <n v="9.5666747223737858E-2"/>
    <s v="Inferior"/>
    <x v="0"/>
    <s v="Secundária"/>
    <d v="2017-02-08T00:00:00"/>
    <s v="-03 08' 56,08680''"/>
  </r>
  <r>
    <n v="1383"/>
    <x v="2"/>
    <s v="Tachigalia myrmecophila Ducke"/>
    <s v="Caesalpiniaceae"/>
    <n v="35"/>
    <n v="11.140819964349376"/>
    <n v="1"/>
    <n v="3"/>
    <n v="9.7482174688057043E-3"/>
    <n v="-2.2220838092823607"/>
    <n v="0.10838302379668988"/>
    <s v="Inferior"/>
    <x v="0"/>
    <s v="Secundária"/>
    <d v="2017-02-08T00:00:00"/>
    <s v="-03 08' 56,23800''"/>
  </r>
  <r>
    <n v="1384"/>
    <x v="7"/>
    <s v="Inga sp."/>
    <s v="Mimosaceae"/>
    <n v="110"/>
    <n v="35.0140056022409"/>
    <n v="3"/>
    <n v="4"/>
    <n v="9.6288515406162484E-2"/>
    <n v="0.20674180814430887"/>
    <n v="1.229665041291734"/>
    <s v="Inferior"/>
    <x v="0"/>
    <s v="Secundária"/>
    <d v="2017-02-08T00:00:00"/>
    <s v="-03 08' 55,71240''"/>
  </r>
  <r>
    <n v="1385"/>
    <x v="8"/>
    <s v="Platymiscium filipes Benth."/>
    <s v="Fabaceae"/>
    <n v="54"/>
    <n v="17.188693659281896"/>
    <n v="1"/>
    <n v="4"/>
    <n v="2.3204736440030557E-2"/>
    <n v="-1.3023418849385804"/>
    <n v="0.27189430168966694"/>
    <s v="Inferior"/>
    <x v="0"/>
    <s v="Secundária"/>
    <d v="2017-02-08T00:00:00"/>
    <s v="-03 08' 55,94640''"/>
  </r>
  <r>
    <n v="1386"/>
    <x v="19"/>
    <s v="Ocotea sp."/>
    <s v="Lauraceae"/>
    <n v="57"/>
    <n v="18.143621084797555"/>
    <n v="1"/>
    <n v="4"/>
    <n v="2.585466004583652E-2"/>
    <n v="-1.1876653086243261"/>
    <n v="0.30493235659601403"/>
    <s v="Inferior"/>
    <x v="0"/>
    <s v="Secundária"/>
    <d v="2017-02-08T00:00:00"/>
    <s v="-03 08' 56,02560''"/>
  </r>
  <r>
    <n v="1387"/>
    <x v="10"/>
    <s v="Solanum sp."/>
    <s v="Solanaceae"/>
    <n v="36"/>
    <n v="11.45912910618793"/>
    <n v="1"/>
    <n v="3"/>
    <n v="1.0313216195569139E-2"/>
    <n v="-2.1623333792359976"/>
    <n v="0.11505633750415478"/>
    <s v="Inferior"/>
    <x v="1"/>
    <s v="Secundária"/>
    <d v="2017-02-08T00:00:00"/>
    <s v="-03 08' 55,85640''"/>
  </r>
  <r>
    <n v="1388"/>
    <x v="4"/>
    <s v="Ceiba pentandra Gaerth."/>
    <s v="Bombacaceae"/>
    <n v="350"/>
    <n v="111.40819964349376"/>
    <n v="9"/>
    <n v="16"/>
    <n v="0.97482174688057022"/>
    <n v="2.6616991729580119"/>
    <n v="14.320601616250627"/>
    <s v="Intermediário"/>
    <x v="0"/>
    <s v="Secundária"/>
    <d v="2017-02-08T00:00:00"/>
    <s v="-03 08' 55,74480''"/>
  </r>
  <r>
    <n v="1389"/>
    <x v="8"/>
    <s v="Platymiscium filipes Benth."/>
    <s v="Fabaceae"/>
    <n v="65"/>
    <n v="20.690094219505983"/>
    <n v="2"/>
    <n v="5"/>
    <n v="3.3621403106697222E-2"/>
    <n v="-0.90910164825276052"/>
    <n v="0.40288599484799426"/>
    <s v="Inferior"/>
    <x v="0"/>
    <s v="Secundária"/>
    <d v="2017-02-08T00:00:00"/>
    <s v="-03 08' 55,78080''"/>
  </r>
  <r>
    <n v="1390"/>
    <x v="18"/>
    <s v="Sapium eglandulosum Ule"/>
    <s v="Euphorbiaceae"/>
    <n v="35"/>
    <n v="11.140819964349376"/>
    <n v="1"/>
    <n v="5"/>
    <n v="9.7482174688057043E-3"/>
    <n v="-2.2220838092823607"/>
    <n v="0.10838302379668988"/>
    <s v="Inferior"/>
    <x v="0"/>
    <s v="Secundária"/>
    <d v="2017-02-08T00:00:00"/>
    <s v="-03 08' 56,11560''"/>
  </r>
  <r>
    <n v="1391"/>
    <x v="4"/>
    <s v="Ceiba pentandra Gaerth."/>
    <s v="Bombacaceae"/>
    <n v="400"/>
    <n v="127.32365673542144"/>
    <n v="9"/>
    <n v="25"/>
    <n v="1.2732365673542143"/>
    <n v="2.9449192567146225"/>
    <n v="19.009127465098288"/>
    <s v="Superior"/>
    <x v="0"/>
    <s v="Secundária"/>
    <d v="2017-02-08T00:00:00"/>
    <s v="-03 08' 56,23440''"/>
  </r>
  <r>
    <n v="1392"/>
    <x v="14"/>
    <s v="Calycophyllum spruceanum Benth."/>
    <s v="Rubiaceae"/>
    <n v="54"/>
    <n v="17.188693659281896"/>
    <n v="1"/>
    <n v="6"/>
    <n v="2.3204736440030557E-2"/>
    <n v="-1.3023418849385804"/>
    <n v="0.27189430168966694"/>
    <s v="Inferior"/>
    <x v="0"/>
    <s v="Secundária"/>
    <d v="2017-02-08T00:00:00"/>
    <s v="-03 08' 56,33520''"/>
  </r>
  <r>
    <n v="1393"/>
    <x v="20"/>
    <s v="Bombax munguba Mart."/>
    <s v="Bombacaceae"/>
    <n v="209"/>
    <n v="66.526610644257701"/>
    <n v="6"/>
    <n v="14"/>
    <n v="0.34760154061624648"/>
    <n v="1.5681139007159564"/>
    <n v="4.797590922199972"/>
    <s v="Intermediário"/>
    <x v="0"/>
    <s v="Secundária"/>
    <d v="2017-02-08T00:00:00"/>
    <s v="-03 08' 56,40720''"/>
  </r>
  <r>
    <n v="1394"/>
    <x v="4"/>
    <s v="Ceiba pentandra Gaerth."/>
    <s v="Bombacaceae"/>
    <n v="360"/>
    <n v="114.5912910618793"/>
    <n v="9"/>
    <n v="17"/>
    <n v="1.0313216195569139"/>
    <n v="2.7214496030043742"/>
    <n v="15.202343642973695"/>
    <s v="Intermediário"/>
    <x v="0"/>
    <s v="Secundária"/>
    <d v="2017-02-08T00:00:00"/>
    <s v="-03 08' 56,51160''"/>
  </r>
  <r>
    <n v="1395"/>
    <x v="18"/>
    <s v="Sapium eglandulosum Ule"/>
    <s v="Euphorbiaceae"/>
    <n v="103"/>
    <n v="32.785841609371019"/>
    <n v="3"/>
    <n v="12"/>
    <n v="8.4423542144130378E-2"/>
    <n v="6.7283136333650795E-2"/>
    <n v="1.0695982774405941"/>
    <s v="Intermediário"/>
    <x v="0"/>
    <s v="Secundária"/>
    <d v="2017-02-08T00:00:00"/>
    <s v="-03 08' 56,77080''"/>
  </r>
  <r>
    <n v="1396"/>
    <x v="18"/>
    <s v="Sapium eglandulosum Ule"/>
    <s v="Euphorbiaceae"/>
    <n v="47"/>
    <n v="14.96052966641202"/>
    <n v="1"/>
    <n v="4"/>
    <n v="1.7578622358034125E-2"/>
    <n v="-1.5968139844743723"/>
    <n v="0.202540789219636"/>
    <s v="Inferior"/>
    <x v="0"/>
    <s v="Secundária"/>
    <d v="2017-02-08T00:00:00"/>
    <s v="-03 08' 56,77800''"/>
  </r>
  <r>
    <n v="1397"/>
    <x v="8"/>
    <s v="Platymiscium filipes Benth."/>
    <s v="Fabaceae"/>
    <n v="82"/>
    <n v="26.101349630761394"/>
    <n v="2"/>
    <n v="6"/>
    <n v="5.3507766743060854E-2"/>
    <n v="-0.41632552425392522"/>
    <n v="0.65946556350457108"/>
    <s v="Inferior"/>
    <x v="0"/>
    <s v="Secundária"/>
    <d v="2017-02-08T00:00:00"/>
    <s v="-03 08' 56,70960''"/>
  </r>
  <r>
    <n v="1398"/>
    <x v="4"/>
    <s v="Ceiba pentandra Gaerth."/>
    <s v="Bombacaceae"/>
    <n v="247"/>
    <n v="78.62235803412274"/>
    <n v="7"/>
    <n v="17"/>
    <n v="0.48549306086070793"/>
    <n v="1.9224356142865338"/>
    <n v="6.8375919413246882"/>
    <s v="Intermediário"/>
    <x v="0"/>
    <s v="Secundária"/>
    <d v="2017-02-08T00:00:00"/>
    <s v="-03 08' 56,79600''"/>
  </r>
  <r>
    <n v="1399"/>
    <x v="9"/>
    <s v="Talisia esculenta (A.St.-Hil) Radlk"/>
    <s v="Sapindaceae"/>
    <n v="44"/>
    <n v="14.005602240896359"/>
    <n v="1"/>
    <n v="6"/>
    <n v="1.5406162464985993E-2"/>
    <n v="-1.7367108341607755"/>
    <n v="0.17609866680815789"/>
    <s v="Inferior"/>
    <x v="0"/>
    <s v="Secundária"/>
    <d v="2017-02-08T00:00:00"/>
    <s v="-03 08' 56,85000''"/>
  </r>
  <r>
    <n v="1400"/>
    <x v="2"/>
    <s v="Tachigalia myrmecophila Ducke"/>
    <s v="Caesalpiniaceae"/>
    <n v="52"/>
    <n v="16.552075375604787"/>
    <n v="1"/>
    <n v="5"/>
    <n v="2.1517697988286219E-2"/>
    <n v="-1.382389120590199"/>
    <n v="0.25097821897939893"/>
    <s v="Inferior"/>
    <x v="0"/>
    <s v="Secundária"/>
    <d v="2017-02-08T00:00:00"/>
    <s v="-03 08' 56,77440''"/>
  </r>
  <r>
    <n v="1401"/>
    <x v="10"/>
    <s v="Solanum sp."/>
    <s v="Solanaceae"/>
    <n v="39"/>
    <n v="12.41405653170359"/>
    <n v="1"/>
    <n v="3"/>
    <n v="1.2103705118411001E-2"/>
    <n v="-1.9925627962604269"/>
    <n v="0.13634555143976687"/>
    <s v="Inferior"/>
    <x v="1"/>
    <s v="Secundária"/>
    <d v="2017-02-08T00:00:00"/>
    <s v="-03 08' 56,89320''"/>
  </r>
  <r>
    <n v="1402"/>
    <x v="1"/>
    <s v="Cecropia spp."/>
    <s v="Cecropiaceae"/>
    <n v="90"/>
    <n v="28.647822765469826"/>
    <n v="2"/>
    <n v="10"/>
    <n v="6.445760122230712E-2"/>
    <n v="-0.21888073693091492"/>
    <n v="0.80341753048051878"/>
    <s v="Inferior"/>
    <x v="0"/>
    <s v="Secundária"/>
    <d v="2017-02-08T00:00:00"/>
    <s v="-03 08' 57,39360''"/>
  </r>
  <r>
    <n v="1403"/>
    <x v="5"/>
    <s v="Hevea guianensis Aubl."/>
    <s v="Euphorbiaceae"/>
    <n v="186"/>
    <n v="59.205500381970971"/>
    <n v="5"/>
    <n v="7"/>
    <n v="0.27530557677616496"/>
    <n v="1.3208316472442929"/>
    <n v="3.746535878237057"/>
    <s v="Inferior"/>
    <x v="0"/>
    <s v="Secundária"/>
    <d v="2017-02-08T00:00:00"/>
    <s v="-03 08' 57,31440''"/>
  </r>
  <r>
    <n v="1404"/>
    <x v="9"/>
    <s v="Talisia esculenta (A.St.-Hil) Radlk"/>
    <s v="Sapindaceae"/>
    <n v="40"/>
    <n v="12.732365673542144"/>
    <n v="1"/>
    <n v="3"/>
    <n v="1.2732365673542146E-2"/>
    <n v="-1.9388637255257484"/>
    <n v="0.14386732971233054"/>
    <s v="Inferior"/>
    <x v="0"/>
    <s v="Secundária"/>
    <d v="2017-02-08T00:00:00"/>
    <s v="-03 08' 57,04080''"/>
  </r>
  <r>
    <n v="1405"/>
    <x v="2"/>
    <s v="Tachigalia myrmecophila Ducke"/>
    <s v="Caesalpiniaceae"/>
    <n v="55"/>
    <n v="17.50700280112045"/>
    <n v="1"/>
    <n v="7"/>
    <n v="2.4072128851540621E-2"/>
    <n v="-1.2634233618233353"/>
    <n v="0.28268463636772356"/>
    <s v="Inferior"/>
    <x v="0"/>
    <s v="Secundária"/>
    <d v="2017-02-08T00:00:00"/>
    <s v="-03 08' 57,01920''"/>
  </r>
  <r>
    <n v="1406"/>
    <x v="20"/>
    <s v="Bombax munguba Mart."/>
    <s v="Bombacaceae"/>
    <n v="280"/>
    <n v="89.126559714795007"/>
    <n v="8"/>
    <n v="10"/>
    <n v="0.62388591800356508"/>
    <n v="2.1884117006205708"/>
    <n v="8.9210325856974073"/>
    <s v="Inferior"/>
    <x v="0"/>
    <s v="Secundária"/>
    <d v="2017-02-08T00:00:00"/>
    <s v="-03 08' 57,02280''"/>
  </r>
  <r>
    <n v="1407"/>
    <x v="10"/>
    <s v="Solanum sp."/>
    <s v="Solanaceae"/>
    <n v="52"/>
    <n v="16.552075375604787"/>
    <n v="1"/>
    <n v="4"/>
    <n v="2.1517697988286219E-2"/>
    <n v="-1.382389120590199"/>
    <n v="0.25097821897939893"/>
    <s v="Inferior"/>
    <x v="0"/>
    <s v="Secundária"/>
    <d v="2017-02-08T00:00:00"/>
    <s v="-03 08' 56,28120''"/>
  </r>
  <r>
    <n v="1408"/>
    <x v="2"/>
    <s v="Tachigalia myrmecophila Ducke"/>
    <s v="Caesalpiniaceae"/>
    <n v="57"/>
    <n v="18.143621084797555"/>
    <n v="1"/>
    <n v="5"/>
    <n v="2.585466004583652E-2"/>
    <n v="-1.1876653086243261"/>
    <n v="0.30493235659601403"/>
    <s v="Inferior"/>
    <x v="0"/>
    <s v="Secundária"/>
    <d v="2017-02-08T00:00:00"/>
    <s v="-03 08' 55,92840''"/>
  </r>
  <r>
    <n v="1409"/>
    <x v="3"/>
    <s v="Tachigali paniculata Aubl."/>
    <s v="Caesalpiniaceae"/>
    <n v="68"/>
    <n v="21.645021645021647"/>
    <n v="2"/>
    <n v="7"/>
    <n v="3.6796536796536806E-2"/>
    <n v="-0.81340120502288382"/>
    <n v="0.44334758292145954"/>
    <s v="Inferior"/>
    <x v="0"/>
    <s v="Secundária"/>
    <d v="2017-02-08T00:00:00"/>
    <s v="-03 08' 56,33160''"/>
  </r>
  <r>
    <n v="1410"/>
    <x v="3"/>
    <s v="Tachigali paniculata Aubl."/>
    <s v="Caesalpiniaceae"/>
    <n v="122"/>
    <n v="38.833715304303539"/>
    <n v="3"/>
    <n v="9"/>
    <n v="0.11844283167812579"/>
    <n v="0.42635158817783037"/>
    <n v="1.5316591937418771"/>
    <s v="Inferior"/>
    <x v="0"/>
    <s v="Secundária"/>
    <d v="2017-02-08T00:00:00"/>
    <s v="-03 08' 56,42160''"/>
  </r>
  <r>
    <n v="1411"/>
    <x v="6"/>
    <s v="Guatteria sp."/>
    <s v="Annonaceae"/>
    <n v="45"/>
    <n v="14.323911382734913"/>
    <n v="1"/>
    <n v="3"/>
    <n v="1.611440030557678E-2"/>
    <n v="-1.6890459068985582"/>
    <n v="0.18469565680810318"/>
    <s v="Inferior"/>
    <x v="1"/>
    <s v="Secundária"/>
    <d v="2017-02-08T00:00:00"/>
    <s v="-03 08' 55,66560''"/>
  </r>
  <r>
    <n v="1412"/>
    <x v="3"/>
    <s v="Tachigali paniculata Aubl."/>
    <s v="Caesalpiniaceae"/>
    <n v="91"/>
    <n v="28.966131907308377"/>
    <n v="2"/>
    <n v="6"/>
    <n v="6.5897950089126564E-2"/>
    <n v="-0.19544403437916813"/>
    <n v="0.82246937228519257"/>
    <s v="Inferior"/>
    <x v="0"/>
    <s v="Secundária"/>
    <d v="2017-02-08T00:00:00"/>
    <s v="-03 08' 55,57560''"/>
  </r>
  <r>
    <n v="1413"/>
    <x v="10"/>
    <s v="Solanum sp."/>
    <s v="Solanaceae"/>
    <n v="61"/>
    <n v="19.416857652151769"/>
    <n v="1"/>
    <n v="3"/>
    <n v="2.9610707919531448E-2"/>
    <n v="-1.0438135817898138"/>
    <n v="0.35210932057348859"/>
    <s v="Inferior"/>
    <x v="1"/>
    <s v="Secundária"/>
    <d v="2017-02-08T00:00:00"/>
    <s v="-03 08' 55,34520''"/>
  </r>
  <r>
    <n v="1414"/>
    <x v="0"/>
    <s v="Spondias mombin L."/>
    <s v="Anacardiaceae"/>
    <n v="41"/>
    <n v="13.050674815380697"/>
    <n v="1"/>
    <n v="2"/>
    <n v="1.3376941685765214E-2"/>
    <n v="-1.8864906942215693"/>
    <n v="0.15160289733901439"/>
    <s v="Inferior"/>
    <x v="1"/>
    <s v="Secundária"/>
    <d v="2017-02-08T00:00:00"/>
    <s v="-03 08' 55,01400''"/>
  </r>
  <r>
    <n v="1415"/>
    <x v="9"/>
    <s v="Talisia esculenta (A.St.-Hil) Radlk"/>
    <s v="Sapindaceae"/>
    <n v="142"/>
    <n v="45.199898141074613"/>
    <n v="4"/>
    <n v="5"/>
    <n v="0.16045963840081487"/>
    <n v="0.74833214147086746"/>
    <n v="2.1134721029270738"/>
    <s v="Inferior"/>
    <x v="0"/>
    <s v="Secundária"/>
    <d v="2017-02-08T00:00:00"/>
    <s v="-03 08' 54,94200''"/>
  </r>
  <r>
    <n v="1416"/>
    <x v="4"/>
    <s v="Ceiba pentandra Gaerth."/>
    <s v="Bombacaceae"/>
    <n v="265"/>
    <n v="84.351922587216706"/>
    <n v="8"/>
    <n v="16"/>
    <n v="0.55883148714031072"/>
    <n v="2.0716299132153706"/>
    <n v="7.9377504241104937"/>
    <s v="Intermediário"/>
    <x v="0"/>
    <s v="Secundária"/>
    <d v="2017-02-08T00:00:00"/>
    <s v="-03 08' 55,74480''"/>
  </r>
  <r>
    <n v="1417"/>
    <x v="3"/>
    <s v="Tachigali paniculata Aubl."/>
    <s v="Caesalpiniaceae"/>
    <n v="55"/>
    <n v="17.50700280112045"/>
    <n v="1"/>
    <n v="5"/>
    <n v="2.4072128851540621E-2"/>
    <n v="-1.2634233618233353"/>
    <n v="0.28268463636772356"/>
    <s v="Inferior"/>
    <x v="0"/>
    <s v="Secundária"/>
    <d v="2017-02-08T00:00:00"/>
    <s v="-03 08' 55,80600''"/>
  </r>
  <r>
    <n v="1418"/>
    <x v="17"/>
    <s v="Sloanea grandiflora Ducke"/>
    <s v="Elaeocarpaceae"/>
    <n v="64"/>
    <n v="20.371785077667433"/>
    <n v="2"/>
    <n v="10"/>
    <n v="3.2594856124267893E-2"/>
    <n v="-0.94198602789554275"/>
    <n v="0.38985280744899331"/>
    <s v="Inferior"/>
    <x v="0"/>
    <s v="Secundária"/>
    <d v="2017-02-08T00:00:00"/>
    <s v="-03 08' 56,11560''"/>
  </r>
  <r>
    <n v="1419"/>
    <x v="3"/>
    <s v="Tachigali paniculata Aubl."/>
    <s v="Caesalpiniaceae"/>
    <n v="150"/>
    <n v="47.746371275783041"/>
    <n v="4"/>
    <n v="10"/>
    <n v="0.17904889228418638"/>
    <n v="0.86458041107675232"/>
    <n v="2.3740097687672401"/>
    <s v="Inferior"/>
    <x v="0"/>
    <s v="Secundária"/>
    <d v="2017-02-08T00:00:00"/>
    <s v="-03 08' 55,67280''"/>
  </r>
  <r>
    <n v="1420"/>
    <x v="18"/>
    <s v="Sapium eglandulosum Ule"/>
    <s v="Euphorbiaceae"/>
    <n v="73"/>
    <n v="23.236567354214415"/>
    <n v="2"/>
    <n v="8"/>
    <n v="4.2406735421441313E-2"/>
    <n v="-0.66291257302566908"/>
    <n v="0.51534815735579809"/>
    <s v="Inferior"/>
    <x v="0"/>
    <s v="Secundária"/>
    <d v="2017-02-08T00:00:00"/>
    <s v="-03 08' 55,47840''"/>
  </r>
  <r>
    <n v="1421"/>
    <x v="21"/>
    <s v="Tectona grandis L.f."/>
    <s v="Verbenaceae "/>
    <n v="38"/>
    <n v="12.095747389865037"/>
    <n v="1"/>
    <n v="4"/>
    <n v="1.1490960020371786E-2"/>
    <n v="-2.0476568029217432"/>
    <n v="0.12903690852812605"/>
    <s v="Inferior"/>
    <x v="0"/>
    <s v="Secundária"/>
    <d v="2017-02-08T00:00:00"/>
    <s v="-03 08' 55,06080''"/>
  </r>
  <r>
    <n v="1422"/>
    <x v="4"/>
    <s v="Ceiba pentandra Gaerth."/>
    <s v="Bombacaceae"/>
    <n v="180"/>
    <n v="57.295645530939652"/>
    <n v="5"/>
    <n v="14"/>
    <n v="0.25783040488922848"/>
    <n v="1.2512844330367292"/>
    <n v="3.4948289496274532"/>
    <s v="Intermediário"/>
    <x v="0"/>
    <s v="Secundária"/>
    <d v="2017-02-08T00:00:00"/>
    <s v="-03 08' 54,98160''"/>
  </r>
  <r>
    <n v="1423"/>
    <x v="21"/>
    <s v="Tectona grandis L.f."/>
    <s v="Verbenaceae "/>
    <n v="220"/>
    <n v="70.0280112044818"/>
    <n v="7"/>
    <n v="10"/>
    <n v="0.38515406162464993"/>
    <n v="1.6769069781119521"/>
    <n v="5.3489858281793996"/>
    <s v="Inferior"/>
    <x v="2"/>
    <s v="Secundária"/>
    <d v="2017-02-08T00:00:00"/>
    <s v="-03 08' 54,83040''"/>
  </r>
  <r>
    <n v="1424"/>
    <x v="14"/>
    <s v="Calycophyllum spruceanum Benth."/>
    <s v="Rubiaceae"/>
    <n v="35"/>
    <n v="11.140819964349376"/>
    <n v="1"/>
    <n v="3"/>
    <n v="9.7482174688057043E-3"/>
    <n v="-2.2220838092823607"/>
    <n v="0.10838302379668988"/>
    <s v="Inferior"/>
    <x v="0"/>
    <s v="Secundária"/>
    <d v="2017-02-08T00:00:00"/>
    <s v="-03 08' 54,82680''"/>
  </r>
  <r>
    <n v="1425"/>
    <x v="21"/>
    <s v="Tectona grandis L.f."/>
    <s v="Verbenaceae "/>
    <n v="80"/>
    <n v="25.464731347084289"/>
    <n v="2"/>
    <n v="5"/>
    <n v="5.0929462694168585E-2"/>
    <n v="-0.46869855555810425"/>
    <n v="0.62581620354180501"/>
    <s v="Inferior"/>
    <x v="2"/>
    <s v="Secundária"/>
    <d v="2017-02-08T00:00:00"/>
    <s v="-03 08' 54,76560''"/>
  </r>
  <r>
    <n v="1426"/>
    <x v="3"/>
    <s v="Tachigali paniculata Aubl."/>
    <s v="Caesalpini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4,80160''"/>
  </r>
  <r>
    <n v="1427"/>
    <x v="3"/>
    <s v="Tachigali paniculata Aubl."/>
    <s v="Caesalpini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4,70440''"/>
  </r>
  <r>
    <n v="1428"/>
    <x v="3"/>
    <s v="Tachigali paniculata Aubl."/>
    <s v="Caesalpiniaceae"/>
    <n v="71"/>
    <n v="22.599949070537306"/>
    <n v="2"/>
    <n v="7"/>
    <n v="4.0114909600203717E-2"/>
    <n v="-0.72183302849677666"/>
    <n v="0.48586084244670807"/>
    <s v="Inferior"/>
    <x v="0"/>
    <s v="Secundária"/>
    <d v="2017-02-08T00:00:00"/>
    <s v="-03 08' 54,90960''"/>
  </r>
  <r>
    <n v="1429"/>
    <x v="21"/>
    <s v="Tectona grandis L.f."/>
    <s v="Verbenaceae "/>
    <n v="46"/>
    <n v="14.642220524573466"/>
    <n v="1"/>
    <n v="3"/>
    <n v="1.6838553603259487E-2"/>
    <n v="-1.6424286457480362"/>
    <n v="0.19350950510133216"/>
    <s v="Inferior"/>
    <x v="0"/>
    <s v="Secundária"/>
    <d v="2017-02-08T00:00:00"/>
    <s v="-03 08' 54,67920''"/>
  </r>
  <r>
    <n v="1430"/>
    <x v="21"/>
    <s v="Tectona grandis L.f."/>
    <s v="Verbenaceae "/>
    <n v="66"/>
    <n v="21.008403361344538"/>
    <n v="2"/>
    <n v="4"/>
    <n v="3.4663865546218489E-2"/>
    <n v="-0.87671933986335837"/>
    <n v="0.41614590798665418"/>
    <s v="Inferior"/>
    <x v="2"/>
    <s v="Secundária"/>
    <d v="2017-02-08T00:00:00"/>
    <s v="-03 08' 54,56760''"/>
  </r>
  <r>
    <n v="1431"/>
    <x v="22"/>
    <s v="Genipa caruto H.B.K."/>
    <s v="Rubiaceae"/>
    <n v="76"/>
    <n v="24.191494779730075"/>
    <n v="2"/>
    <n v="5"/>
    <n v="4.5963840081487142E-2"/>
    <n v="-0.57749163295409911"/>
    <n v="0.5613045600645622"/>
    <s v="Inferior"/>
    <x v="1"/>
    <s v="Secundária"/>
    <d v="2017-02-08T00:00:00"/>
    <s v="-03 08' 54,54960''"/>
  </r>
  <r>
    <n v="1432"/>
    <x v="22"/>
    <s v="Genipa caruto H.B.K."/>
    <s v="Rubiaceae"/>
    <n v="53"/>
    <n v="16.870384517443341"/>
    <n v="1"/>
    <n v="3"/>
    <n v="2.2353259485612426E-2"/>
    <n v="-1.3419878990573562"/>
    <n v="0.26132566285327374"/>
    <s v="Inferior"/>
    <x v="1"/>
    <s v="Secundária"/>
    <d v="2017-02-08T00:00:00"/>
    <s v="-03 08' 54,48840''"/>
  </r>
  <r>
    <n v="1433"/>
    <x v="23"/>
    <s v="Crescentia cujete L."/>
    <s v="Bignoniaceae"/>
    <n v="30"/>
    <n v="9.5492742551566074"/>
    <n v="1"/>
    <n v="2"/>
    <n v="7.1619556913674548E-3"/>
    <n v="-2.5490374011959753"/>
    <n v="7.8156863506169835E-2"/>
    <s v="Inferior"/>
    <x v="0"/>
    <s v="Secundária"/>
    <d v="2017-02-08T00:00:00"/>
    <s v="-03 08' 54,58200''"/>
  </r>
  <r>
    <n v="1434"/>
    <x v="23"/>
    <s v="Crescentia cujete L."/>
    <s v="Bignoniaceae"/>
    <n v="60"/>
    <n v="19.098548510313215"/>
    <n v="1"/>
    <n v="2"/>
    <n v="2.8647822765469819E-2"/>
    <n v="-1.0788722312283312"/>
    <n v="0.33997872691435749"/>
    <s v="Inferior"/>
    <x v="1"/>
    <s v="Secundária"/>
    <d v="2017-02-08T00:00:00"/>
    <s v="-03 08' 54,47760''"/>
  </r>
  <r>
    <n v="1435"/>
    <x v="3"/>
    <s v="Tachigali paniculata Aubl."/>
    <s v="Caesalpiniaceae"/>
    <n v="110"/>
    <n v="35.0140056022409"/>
    <n v="3"/>
    <n v="10"/>
    <n v="9.6288515406162484E-2"/>
    <n v="0.20674180814430887"/>
    <n v="1.229665041291734"/>
    <s v="Inferior"/>
    <x v="0"/>
    <s v="Secundária"/>
    <d v="2017-02-08T00:00:00"/>
    <s v="-03 08' 54,71160''"/>
  </r>
  <r>
    <n v="1436"/>
    <x v="21"/>
    <s v="Tectona grandis L.f."/>
    <s v="Verbenaceae "/>
    <n v="205"/>
    <n v="65.253374076903484"/>
    <n v="6"/>
    <n v="7"/>
    <n v="0.33442354214413028"/>
    <n v="1.5271271180511574"/>
    <n v="4.6049283851804663"/>
    <s v="Inferior"/>
    <x v="2"/>
    <s v="Secundária"/>
    <d v="2017-02-08T00:00:00"/>
    <s v="-03 08' 53,05560''"/>
  </r>
  <r>
    <n v="1437"/>
    <x v="0"/>
    <s v="Spondias mombin L."/>
    <s v="Anacardiaceae"/>
    <n v="32"/>
    <n v="10.185892538833716"/>
    <n v="1"/>
    <n v="2"/>
    <n v="8.1487140310669733E-3"/>
    <n v="-2.4121511978631869"/>
    <n v="8.9622291770518808E-2"/>
    <s v="Inferior"/>
    <x v="0"/>
    <s v="Secundária"/>
    <d v="2017-02-08T00:00:00"/>
    <s v="-03 08' 53,00160''"/>
  </r>
  <r>
    <n v="1438"/>
    <x v="24"/>
    <s v="Schefflera morototoni (Aubl.) Maguire et al."/>
    <s v="Araliaceae"/>
    <n v="35"/>
    <n v="11.140819964349376"/>
    <n v="1"/>
    <n v="4"/>
    <n v="9.7482174688057043E-3"/>
    <n v="-2.2220838092823607"/>
    <n v="0.10838302379668988"/>
    <s v="Inferior"/>
    <x v="0"/>
    <s v="Secundária"/>
    <d v="2017-02-08T00:00:00"/>
    <s v="-03 08' 51,43560''"/>
  </r>
  <r>
    <n v="1439"/>
    <x v="10"/>
    <s v="Solanum sp."/>
    <s v="Solanaceae"/>
    <n v="60"/>
    <n v="19.098548510313215"/>
    <n v="1"/>
    <n v="4"/>
    <n v="2.8647822765469819E-2"/>
    <n v="-1.0788722312283312"/>
    <n v="0.33997872691435749"/>
    <s v="Inferior"/>
    <x v="1"/>
    <s v="Secundária"/>
    <d v="2017-02-08T00:00:00"/>
    <s v="-03 08' 51,65160''"/>
  </r>
  <r>
    <n v="1440"/>
    <x v="4"/>
    <s v="Ceiba pentandra Gaerth."/>
    <s v="Bombacaceae"/>
    <n v="240"/>
    <n v="76.39419404125286"/>
    <n v="7"/>
    <n v="16"/>
    <n v="0.45836516424751711"/>
    <n v="1.8614581087069562"/>
    <n v="6.4331101099593049"/>
    <s v="Intermediário"/>
    <x v="0"/>
    <s v="Secundária"/>
    <d v="2017-02-08T00:00:00"/>
    <s v="-03 08' 51,69120''"/>
  </r>
  <r>
    <n v="1441"/>
    <x v="17"/>
    <s v="Sloanea grandiflora Ducke"/>
    <s v="Elaeocarpaceae"/>
    <n v="109"/>
    <n v="34.695696460402345"/>
    <n v="3"/>
    <n v="7"/>
    <n v="9.4545772854596408E-2"/>
    <n v="0.18737181050660734"/>
    <n v="1.2060756332866862"/>
    <s v="Inferior"/>
    <x v="0"/>
    <s v="Secundária"/>
    <d v="2017-02-08T00:00:00"/>
    <s v="-03 08' 51,91080''"/>
  </r>
  <r>
    <n v="1442"/>
    <x v="25"/>
    <s v="Schizolobium amazonicum Huber ex Ducke"/>
    <s v="Caesalpiniaceae"/>
    <n v="46"/>
    <n v="14.642220524573466"/>
    <n v="1"/>
    <n v="6"/>
    <n v="1.6838553603259487E-2"/>
    <n v="-1.6424286457480362"/>
    <n v="0.19350950510133216"/>
    <s v="Inferior"/>
    <x v="0"/>
    <s v="Secundária"/>
    <d v="2017-02-08T00:00:00"/>
    <s v="-03 08' 51,80640''"/>
  </r>
  <r>
    <n v="1443"/>
    <x v="4"/>
    <s v="Ceiba pentandra Gaerth."/>
    <s v="Bombacaceae"/>
    <n v="247"/>
    <n v="78.62235803412274"/>
    <n v="7"/>
    <n v="16"/>
    <n v="0.48549306086070793"/>
    <n v="1.9224356142865338"/>
    <n v="6.8375919413246882"/>
    <s v="Intermediário"/>
    <x v="0"/>
    <s v="Secundária"/>
    <d v="2017-02-08T00:00:00"/>
    <s v="-03 08' 52,58040''"/>
  </r>
  <r>
    <n v="1444"/>
    <x v="4"/>
    <s v="Ceiba pentandra Gaerth."/>
    <s v="Bombacaceae"/>
    <n v="190"/>
    <n v="60.478736949325189"/>
    <n v="6"/>
    <n v="15"/>
    <n v="0.28727400050929458"/>
    <n v="1.3659610093509835"/>
    <n v="3.9194879072023303"/>
    <s v="Intermediário"/>
    <x v="0"/>
    <s v="Secundária"/>
    <d v="2017-02-08T00:00:00"/>
    <s v="-03 08' 52,47960''"/>
  </r>
  <r>
    <n v="1445"/>
    <x v="4"/>
    <s v="Ceiba pentandra Gaerth."/>
    <s v="Bombacaceae"/>
    <n v="286"/>
    <n v="91.036414565826334"/>
    <n v="8"/>
    <n v="16"/>
    <n v="0.65091036414565817"/>
    <n v="2.2333815830475006"/>
    <n v="9.3313675814158721"/>
    <s v="Intermediário"/>
    <x v="0"/>
    <s v="Secundária"/>
    <d v="2017-02-08T00:00:00"/>
    <s v="-03 08' 52,55520''"/>
  </r>
  <r>
    <n v="1446"/>
    <x v="4"/>
    <s v="Ceiba pentandra Gaerth."/>
    <s v="Bombacaceae"/>
    <n v="140"/>
    <n v="44.563279857397504"/>
    <n v="4"/>
    <n v="13"/>
    <n v="0.15597147950089127"/>
    <n v="0.71824653065292754"/>
    <n v="2.0508339814746255"/>
    <s v="Intermediário"/>
    <x v="0"/>
    <s v="Secundária"/>
    <d v="2017-02-08T00:00:00"/>
    <s v="-03 08' 52,98720''"/>
  </r>
  <r>
    <n v="1447"/>
    <x v="9"/>
    <s v="Talisia esculenta (A.St.-Hil) Radlk"/>
    <s v="Sapindaceae"/>
    <n v="165"/>
    <n v="52.521008403361343"/>
    <n v="5"/>
    <n v="9"/>
    <n v="0.21664915966386558"/>
    <n v="1.0667333024417252"/>
    <n v="2.9058713754219574"/>
    <s v="Inferior"/>
    <x v="0"/>
    <s v="Secundária"/>
    <d v="2017-02-08T00:00:00"/>
    <s v="-03 08' 53,02680''"/>
  </r>
  <r>
    <n v="1448"/>
    <x v="4"/>
    <s v="Ceiba pentandra Gaerth."/>
    <s v="Bombacaceae"/>
    <n v="245"/>
    <n v="77.985739750445632"/>
    <n v="7"/>
    <n v="11"/>
    <n v="0.47766265597147944"/>
    <n v="1.9051916168639602"/>
    <n v="6.7206953028184255"/>
    <s v="Intermediário"/>
    <x v="0"/>
    <s v="Secundária"/>
    <d v="2017-02-08T00:00:00"/>
    <s v="-03 08' 53,17800''"/>
  </r>
  <r>
    <n v="1449"/>
    <x v="22"/>
    <s v="Genipa caruto H.B.K."/>
    <s v="Rubiaceae"/>
    <n v="49"/>
    <n v="15.597147950089127"/>
    <n v="1"/>
    <n v="6"/>
    <n v="1.9106506238859181E-2"/>
    <n v="-1.5084261954087674"/>
    <n v="0.22125792082216006"/>
    <s v="Inferior"/>
    <x v="0"/>
    <s v="Secundária"/>
    <d v="2017-02-08T00:00:00"/>
    <s v="-03 08' 53,84760''"/>
  </r>
  <r>
    <n v="1450"/>
    <x v="0"/>
    <s v="Spondias mombin L."/>
    <s v="Anacardiaceae"/>
    <n v="98"/>
    <n v="31.194295900178254"/>
    <n v="3"/>
    <n v="5"/>
    <n v="7.6426024955436725E-2"/>
    <n v="-3.8261025441124197E-2"/>
    <n v="0.96246168111515096"/>
    <s v="Inferior"/>
    <x v="0"/>
    <s v="Secundária"/>
    <d v="2017-02-08T00:00:00"/>
    <s v="-03 08' 53,90520''"/>
  </r>
  <r>
    <n v="1451"/>
    <x v="10"/>
    <s v="Solanum sp."/>
    <s v="Solanaceae"/>
    <n v="55"/>
    <n v="17.50700280112045"/>
    <n v="1"/>
    <n v="4"/>
    <n v="2.4072128851540621E-2"/>
    <n v="-1.2634233618233353"/>
    <n v="0.28268463636772356"/>
    <s v="Inferior"/>
    <x v="2"/>
    <s v="Secundária"/>
    <d v="2017-02-08T00:00:00"/>
    <s v="-03 08' 53,94840''"/>
  </r>
  <r>
    <n v="1452"/>
    <x v="4"/>
    <s v="Ceiba pentandra Gaerth."/>
    <s v="Bombacaceae"/>
    <n v="174"/>
    <n v="55.385790679908325"/>
    <n v="5"/>
    <n v="13"/>
    <n v="0.24092818945760117"/>
    <n v="1.179379241932609"/>
    <n v="3.252354650740414"/>
    <s v="Intermediário"/>
    <x v="0"/>
    <s v="Secundária"/>
    <d v="2017-02-08T00:00:00"/>
    <s v="-03 08' 54,33360''"/>
  </r>
  <r>
    <n v="1453"/>
    <x v="10"/>
    <s v="Solanum sp."/>
    <s v="Solanaceae"/>
    <n v="38"/>
    <n v="12.095747389865037"/>
    <n v="1"/>
    <n v="3"/>
    <n v="1.1490960020371786E-2"/>
    <n v="-2.0476568029217432"/>
    <n v="0.12903690852812605"/>
    <s v="Inferior"/>
    <x v="2"/>
    <s v="Secundária"/>
    <d v="2017-02-08T00:00:00"/>
    <s v="-03 08' 53,97720''"/>
  </r>
  <r>
    <n v="1454"/>
    <x v="3"/>
    <s v="Tachigali paniculata Aubl."/>
    <s v="Caesalpiniaceae"/>
    <n v="51"/>
    <n v="16.233766233766232"/>
    <n v="1"/>
    <n v="7"/>
    <n v="2.0698051948051948E-2"/>
    <n v="-1.4235748806931117"/>
    <n v="0.24085146081093187"/>
    <s v="Inferior"/>
    <x v="0"/>
    <s v="Secundária"/>
    <d v="2017-02-08T00:00:00"/>
    <s v="-03 08' 53,87640''"/>
  </r>
  <r>
    <n v="1455"/>
    <x v="4"/>
    <s v="Ceiba pentandra Gaerth."/>
    <s v="Bombacaceae"/>
    <n v="190"/>
    <n v="60.478736949325189"/>
    <n v="6"/>
    <n v="14"/>
    <n v="0.28727400050929458"/>
    <n v="1.3659610093509835"/>
    <n v="3.9194879072023303"/>
    <s v="Intermediário"/>
    <x v="0"/>
    <s v="Secundária"/>
    <d v="2017-02-08T00:00:00"/>
    <s v="-03 08' 53,94480''"/>
  </r>
  <r>
    <n v="1456"/>
    <x v="4"/>
    <s v="Ceiba pentandra Gaerth."/>
    <s v="Bombacaceae"/>
    <n v="200"/>
    <n v="63.661828367710719"/>
    <n v="6"/>
    <n v="14"/>
    <n v="0.31830914183855358"/>
    <n v="1.4747540867469775"/>
    <n v="4.369961009458466"/>
    <s v="Intermediário"/>
    <x v="0"/>
    <s v="Secundária"/>
    <d v="2017-02-08T00:00:00"/>
    <s v="-03 08' 53,55960''"/>
  </r>
  <r>
    <n v="1457"/>
    <x v="10"/>
    <s v="Solanum sp."/>
    <s v="Solanaceae"/>
    <n v="58"/>
    <n v="18.46193022663611"/>
    <n v="1"/>
    <n v="4"/>
    <n v="2.6769798828622356E-2"/>
    <n v="-1.1507774223324514"/>
    <n v="0.31639070454380491"/>
    <s v="Inferior"/>
    <x v="1"/>
    <s v="Secundária"/>
    <d v="2017-02-08T00:00:00"/>
    <s v="-03 08' 54,32640''"/>
  </r>
  <r>
    <n v="1458"/>
    <x v="3"/>
    <s v="Tachigali paniculata Aubl."/>
    <s v="Caesalpiniaceae"/>
    <n v="42"/>
    <n v="13.368983957219251"/>
    <n v="1"/>
    <n v="5"/>
    <n v="1.4037433155080216E-2"/>
    <n v="-1.8353797873223829"/>
    <n v="0.15955289409340709"/>
    <s v="Inferior"/>
    <x v="0"/>
    <s v="Secundária"/>
    <d v="2017-02-08T00:00:00"/>
    <s v="-03 08' 54,24000''"/>
  </r>
  <r>
    <n v="1459"/>
    <x v="9"/>
    <s v="Talisia esculenta (A.St.-Hil) Radlk"/>
    <s v="Sapindaceae"/>
    <n v="51"/>
    <n v="16.233766233766232"/>
    <n v="1"/>
    <n v="4"/>
    <n v="2.0698051948051948E-2"/>
    <n v="-1.4235748806931117"/>
    <n v="0.24085146081093187"/>
    <s v="Inferior"/>
    <x v="0"/>
    <s v="Secundária"/>
    <d v="2017-02-08T00:00:00"/>
    <s v="-03 08' 54,24360''"/>
  </r>
  <r>
    <n v="1460"/>
    <x v="17"/>
    <s v="Sloanea grandiflora Ducke"/>
    <s v="Elaeocarpaceae"/>
    <n v="234"/>
    <n v="74.484339190221547"/>
    <n v="7"/>
    <n v="15"/>
    <n v="0.43573338426279606"/>
    <n v="1.8077590379722777"/>
    <n v="6.0967694831689396"/>
    <s v="Intermediário"/>
    <x v="1"/>
    <s v="Secundária"/>
    <d v="2017-02-08T00:00:00"/>
    <s v="-03 08' 54,29400''"/>
  </r>
  <r>
    <n v="1461"/>
    <x v="14"/>
    <s v="Calycophyllum spruceanum Benth."/>
    <s v="Rubiaceae"/>
    <n v="48"/>
    <n v="15.278838808250573"/>
    <n v="1"/>
    <n v="6"/>
    <n v="1.8334606569900685E-2"/>
    <n v="-1.5521597035657697"/>
    <n v="0.21179007576086675"/>
    <s v="Inferior"/>
    <x v="0"/>
    <s v="Secundária"/>
    <d v="2017-02-08T00:00:00"/>
    <s v="-03 08' 54,37680''"/>
  </r>
  <r>
    <n v="1462"/>
    <x v="18"/>
    <s v="Sapium eglandulosum Ule"/>
    <s v="Euphorbiaceae"/>
    <n v="132"/>
    <n v="42.016806722689076"/>
    <n v="4"/>
    <n v="12"/>
    <n v="0.13865546218487396"/>
    <n v="0.59344583010428575"/>
    <n v="1.8102153753490031"/>
    <s v="Intermediário"/>
    <x v="0"/>
    <s v="Secundária"/>
    <d v="2017-02-08T00:00:00"/>
    <s v="-03 08' 54,74400''"/>
  </r>
  <r>
    <n v="1463"/>
    <x v="9"/>
    <s v="Talisia esculenta (A.St.-Hil) Radlk"/>
    <s v="Sapindaceae"/>
    <n v="72"/>
    <n v="22.918258212375861"/>
    <n v="2"/>
    <n v="5"/>
    <n v="4.1252864782276556E-2"/>
    <n v="-0.69216820926835343"/>
    <n v="0.50048972532019842"/>
    <s v="Inferior"/>
    <x v="0"/>
    <s v="Secundária"/>
    <d v="2017-02-08T00:00:00"/>
    <s v="-03 08' 54,67560''"/>
  </r>
  <r>
    <n v="1464"/>
    <x v="4"/>
    <s v="Ceiba pentandra Gaerth."/>
    <s v="Bombacaceae"/>
    <n v="222"/>
    <n v="70.664629488158894"/>
    <n v="7"/>
    <n v="16"/>
    <n v="0.39218869365928183"/>
    <n v="1.6961016792496979"/>
    <n v="5.4526497285566426"/>
    <s v="Intermediário"/>
    <x v="0"/>
    <s v="Secundária"/>
    <d v="2017-02-08T00:00:00"/>
    <s v="-03 08' 54,65760''"/>
  </r>
  <r>
    <n v="1465"/>
    <x v="4"/>
    <s v="Ceiba pentandra Gaerth."/>
    <s v="Bombacaceae"/>
    <n v="130"/>
    <n v="41.380188439011967"/>
    <n v="4"/>
    <n v="14"/>
    <n v="0.13448561242678889"/>
    <n v="0.56106352171488361"/>
    <n v="1.7525353689408558"/>
    <s v="Intermediário"/>
    <x v="0"/>
    <s v="Secundária"/>
    <d v="2017-02-08T00:00:00"/>
    <s v="-03 08' 54,98160''"/>
  </r>
  <r>
    <n v="1466"/>
    <x v="4"/>
    <s v="Ceiba pentandra Gaerth."/>
    <s v="Bombacaceae"/>
    <n v="124"/>
    <n v="39.470333587980647"/>
    <n v="3"/>
    <n v="14"/>
    <n v="0.12235803412274002"/>
    <n v="0.46084015294687664"/>
    <n v="1.58540540864248"/>
    <s v="Intermediário"/>
    <x v="0"/>
    <s v="Secundária"/>
    <d v="2017-02-08T00:00:00"/>
    <s v="-03 08' 54,94560''"/>
  </r>
  <r>
    <n v="1467"/>
    <x v="22"/>
    <s v="Genipa caruto H.B.K."/>
    <s v="Rubiaceae"/>
    <n v="115"/>
    <n v="36.605551311433665"/>
    <n v="3"/>
    <n v="5"/>
    <n v="0.1052409600203718"/>
    <n v="0.30102399655704648"/>
    <n v="1.3512417662991014"/>
    <s v="Inferior"/>
    <x v="0"/>
    <s v="Secundária"/>
    <d v="2017-02-08T00:00:00"/>
    <s v="-03 08' 54,69360''"/>
  </r>
  <r>
    <n v="1468"/>
    <x v="4"/>
    <s v="Ceiba pentandra Gaerth."/>
    <s v="Bombacaceae"/>
    <n v="122"/>
    <n v="38.833715304303539"/>
    <n v="3"/>
    <n v="14"/>
    <n v="0.11844283167812579"/>
    <n v="0.42635158817783037"/>
    <n v="1.5316591937418771"/>
    <s v="Intermediário"/>
    <x v="0"/>
    <s v="Secundária"/>
    <d v="2017-02-08T00:00:00"/>
    <s v="-03 08' 54,71160''"/>
  </r>
  <r>
    <n v="1469"/>
    <x v="4"/>
    <s v="Ceiba pentandra Gaerth."/>
    <s v="Bombacaceae"/>
    <n v="212"/>
    <n v="67.481538069773364"/>
    <n v="6"/>
    <n v="16"/>
    <n v="0.35765215176979881"/>
    <n v="1.5983424408779312"/>
    <n v="4.9448292807940888"/>
    <s v="Intermediário"/>
    <x v="0"/>
    <s v="Secundária"/>
    <d v="2017-02-08T00:00:00"/>
    <s v="-03 08' 54,65400''"/>
  </r>
  <r>
    <n v="1470"/>
    <x v="1"/>
    <s v="Cecropia spp."/>
    <s v="Cecropiaceae"/>
    <n v="100"/>
    <n v="31.830914183855359"/>
    <n v="3"/>
    <n v="13"/>
    <n v="7.9577285459638394E-2"/>
    <n v="4.5889167793351504E-3"/>
    <n v="1.0045994619821215"/>
    <s v="Intermediário"/>
    <x v="0"/>
    <s v="Secundária"/>
    <d v="2017-02-08T00:00:00"/>
    <s v="-03 08' 54,85920''"/>
  </r>
  <r>
    <n v="1471"/>
    <x v="4"/>
    <s v="Ceiba pentandra Gaerth."/>
    <s v="Bombacaceae"/>
    <n v="170"/>
    <n v="54.112554112554115"/>
    <n v="5"/>
    <n v="15"/>
    <n v="0.22997835497835495"/>
    <n v="1.1300514372821988"/>
    <n v="3.0958157363770038"/>
    <s v="Intermediário"/>
    <x v="0"/>
    <s v="Secundária"/>
    <d v="2017-02-08T00:00:00"/>
    <s v="-03 08' 55,04280''"/>
  </r>
  <r>
    <n v="1472"/>
    <x v="1"/>
    <s v="Cecropia spp."/>
    <s v="Cecropiaceae"/>
    <n v="60"/>
    <n v="19.098548510313215"/>
    <n v="1"/>
    <n v="5"/>
    <n v="2.8647822765469819E-2"/>
    <n v="-1.0788722312283312"/>
    <n v="0.33997872691435749"/>
    <s v="Inferior"/>
    <x v="0"/>
    <s v="Secundária"/>
    <d v="2017-02-08T00:00:00"/>
    <s v="-03 08' 55,47840''"/>
  </r>
  <r>
    <n v="1473"/>
    <x v="4"/>
    <s v="Ceiba pentandra Gaerth."/>
    <s v="Bombacaceae"/>
    <n v="195"/>
    <n v="62.070282658517954"/>
    <n v="6"/>
    <n v="15"/>
    <n v="0.30259262796027497"/>
    <n v="1.4210550160123008"/>
    <n v="4.1414874717997163"/>
    <s v="Intermediário"/>
    <x v="0"/>
    <s v="Secundária"/>
    <d v="2017-02-08T00:00:00"/>
    <s v="-03 08' 55,49640''"/>
  </r>
  <r>
    <n v="1474"/>
    <x v="9"/>
    <s v="Talisia esculenta (A.St.-Hil) Radlk"/>
    <s v="Sapindaceae"/>
    <n v="83"/>
    <n v="26.419658772599949"/>
    <n v="2"/>
    <n v="5"/>
    <n v="5.4820791953144883E-2"/>
    <n v="-0.39061611856482337"/>
    <n v="0.6766398556680584"/>
    <s v="Inferior"/>
    <x v="0"/>
    <s v="Secundária"/>
    <d v="2017-02-08T00:00:00"/>
    <s v="-03 08' 55,50720''"/>
  </r>
  <r>
    <n v="1475"/>
    <x v="3"/>
    <s v="Tachigali paniculata Aubl."/>
    <s v="Caesalpiniaceae"/>
    <n v="134"/>
    <n v="42.653425006366184"/>
    <n v="4"/>
    <n v="15"/>
    <n v="0.14288897377132673"/>
    <n v="0.6253411679944767"/>
    <n v="1.8688834518988797"/>
    <s v="Intermediário"/>
    <x v="0"/>
    <s v="Secundária"/>
    <d v="2017-02-08T00:00:00"/>
    <s v="-03 08' 55,68720''"/>
  </r>
  <r>
    <n v="1476"/>
    <x v="9"/>
    <s v="Talisia esculenta (A.St.-Hil) Radlk"/>
    <s v="Sapindaceae"/>
    <n v="35"/>
    <n v="11.140819964349376"/>
    <n v="1"/>
    <n v="4"/>
    <n v="9.7482174688057043E-3"/>
    <n v="-2.2220838092823607"/>
    <n v="0.10838302379668988"/>
    <s v="Inferior"/>
    <x v="0"/>
    <s v="Secundária"/>
    <d v="2017-02-08T00:00:00"/>
    <s v="-03 08' 55,75560''"/>
  </r>
  <r>
    <n v="1477"/>
    <x v="4"/>
    <s v="Ceiba pentandra Gaerth."/>
    <s v="Bombacaceae"/>
    <n v="100"/>
    <n v="31.830914183855359"/>
    <n v="3"/>
    <n v="8"/>
    <n v="7.9577285459638394E-2"/>
    <n v="4.5889167793351504E-3"/>
    <n v="1.0045994619821215"/>
    <s v="Inferior"/>
    <x v="0"/>
    <s v="Secundária"/>
    <d v="2017-02-08T00:00:00"/>
    <s v="-03 08' 55,84560''"/>
  </r>
  <r>
    <n v="1478"/>
    <x v="9"/>
    <s v="Talisia esculenta (A.St.-Hil) Radlk"/>
    <s v="Sapindaceae"/>
    <n v="122"/>
    <n v="38.833715304303539"/>
    <n v="3"/>
    <n v="5"/>
    <n v="0.11844283167812579"/>
    <n v="0.42635158817783037"/>
    <n v="1.5316591937418771"/>
    <s v="Inferior"/>
    <x v="0"/>
    <s v="Secundária"/>
    <d v="2017-02-08T00:00:00"/>
    <s v="-03 08' 56,04000''"/>
  </r>
  <r>
    <n v="1479"/>
    <x v="9"/>
    <s v="Talisia esculenta (A.St.-Hil) Radlk"/>
    <s v="Sapindaceae"/>
    <n v="115"/>
    <n v="36.605551311433665"/>
    <n v="3"/>
    <n v="6"/>
    <n v="0.1052409600203718"/>
    <n v="0.30102399655704648"/>
    <n v="1.3512417662991014"/>
    <s v="Inferior"/>
    <x v="0"/>
    <s v="Secundária"/>
    <d v="2017-02-08T00:00:00"/>
    <s v="-03 08' 55,72320''"/>
  </r>
  <r>
    <n v="1480"/>
    <x v="4"/>
    <s v="Ceiba pentandra Gaerth."/>
    <s v="Bombacaceae"/>
    <n v="115"/>
    <n v="36.605551311433665"/>
    <n v="3"/>
    <n v="8"/>
    <n v="0.1052409600203718"/>
    <n v="0.30102399655704648"/>
    <n v="1.3512417662991014"/>
    <s v="Inferior"/>
    <x v="0"/>
    <s v="Secundária"/>
    <d v="2017-02-08T00:00:00"/>
    <s v="-03 08' 55,63680''"/>
  </r>
  <r>
    <n v="1481"/>
    <x v="9"/>
    <s v="Talisia esculenta (A.St.-Hil) Radlk"/>
    <s v="Sapindaceae"/>
    <n v="33"/>
    <n v="10.504201680672269"/>
    <n v="1"/>
    <n v="4"/>
    <n v="8.6659663865546223E-3"/>
    <n v="-2.3468845098310025"/>
    <n v="9.5666747223737858E-2"/>
    <s v="Inferior"/>
    <x v="0"/>
    <s v="Secundária"/>
    <d v="2017-02-08T00:00:00"/>
    <s v="-03 08' 55,71960''"/>
  </r>
  <r>
    <n v="1482"/>
    <x v="1"/>
    <s v="Cecropia spp."/>
    <s v="Cecropiaceae"/>
    <n v="138"/>
    <n v="43.926661573720395"/>
    <n v="4"/>
    <n v="13"/>
    <n v="0.15154698242933534"/>
    <n v="0.68772801851702337"/>
    <n v="1.9891909902544453"/>
    <s v="Intermediário"/>
    <x v="0"/>
    <s v="Secundária"/>
    <d v="2017-02-08T00:00:00"/>
    <s v="-03 08' 55,51440''"/>
  </r>
  <r>
    <n v="1483"/>
    <x v="4"/>
    <s v="Ceiba pentandra Gaerth."/>
    <s v="Bombacaceae"/>
    <n v="160"/>
    <n v="50.929462694168578"/>
    <n v="5"/>
    <n v="14"/>
    <n v="0.20371785077667434"/>
    <n v="1.0014666144095399"/>
    <n v="2.7222714246423578"/>
    <s v="Intermediário"/>
    <x v="0"/>
    <s v="Secundária"/>
    <d v="2017-02-08T00:00:00"/>
    <s v="-03 08' 55,26240''"/>
  </r>
  <r>
    <n v="1484"/>
    <x v="3"/>
    <s v="Tachigali paniculata Aubl."/>
    <s v="Caesalpiniaceae"/>
    <n v="100"/>
    <n v="31.830914183855359"/>
    <n v="3"/>
    <n v="8"/>
    <n v="7.9577285459638394E-2"/>
    <n v="4.5889167793351504E-3"/>
    <n v="1.0045994619821215"/>
    <s v="Inferior"/>
    <x v="0"/>
    <s v="Secundária"/>
    <d v="2017-02-08T00:00:00"/>
    <s v="-03 08' 55,20120''"/>
  </r>
  <r>
    <n v="1485"/>
    <x v="26"/>
    <s v="Senna obtusifolia (L.) Irwing &amp; Barneby"/>
    <s v="Fabaceae"/>
    <n v="34"/>
    <n v="10.822510822510823"/>
    <n v="1"/>
    <n v="4"/>
    <n v="9.1991341991342016E-3"/>
    <n v="-2.2835663749905279"/>
    <n v="0.10192007258416352"/>
    <s v="Inferior"/>
    <x v="0"/>
    <s v="Secundária"/>
    <d v="2017-02-08T00:00:00"/>
    <s v="-03 08' 55,04640''"/>
  </r>
  <r>
    <n v="1486"/>
    <x v="4"/>
    <s v="Ceiba pentandra Gaerth."/>
    <s v="Bombacaceae"/>
    <n v="118"/>
    <n v="37.560478736949328"/>
    <n v="3"/>
    <n v="8"/>
    <n v="0.11080341227400051"/>
    <n v="0.35564504079026893"/>
    <n v="1.427100895742516"/>
    <s v="Inferior"/>
    <x v="0"/>
    <s v="Secundária"/>
    <d v="2017-02-08T00:00:00"/>
    <s v="-03 08' 55,34160''"/>
  </r>
  <r>
    <n v="1487"/>
    <x v="1"/>
    <s v="Cecropia spp."/>
    <s v="Cecropiaceae"/>
    <n v="64"/>
    <n v="20.371785077667433"/>
    <n v="2"/>
    <n v="7"/>
    <n v="3.2594856124267893E-2"/>
    <n v="-0.94198602789554275"/>
    <n v="0.38985280744899331"/>
    <s v="Inferior"/>
    <x v="0"/>
    <s v="Secundária"/>
    <d v="2017-02-08T00:00:00"/>
    <s v="-03 08' 55,98240''"/>
  </r>
  <r>
    <n v="1488"/>
    <x v="1"/>
    <s v="Cecropia spp."/>
    <s v="Cecropiaceae"/>
    <n v="33"/>
    <n v="10.504201680672269"/>
    <n v="1"/>
    <n v="4"/>
    <n v="8.6659663865546223E-3"/>
    <n v="-2.3468845098310025"/>
    <n v="9.5666747223737858E-2"/>
    <s v="Inferior"/>
    <x v="0"/>
    <s v="Secundária"/>
    <d v="2017-02-08T00:00:00"/>
    <s v="-03 08' 56,03280''"/>
  </r>
  <r>
    <n v="1489"/>
    <x v="9"/>
    <s v="Talisia esculenta (A.St.-Hil) Radlk"/>
    <s v="Sapindaceae"/>
    <n v="82"/>
    <n v="26.101349630761394"/>
    <n v="2"/>
    <n v="6"/>
    <n v="5.3507766743060854E-2"/>
    <n v="-0.41632552425392522"/>
    <n v="0.65946556350457108"/>
    <s v="Inferior"/>
    <x v="0"/>
    <s v="Secundária"/>
    <d v="2017-02-08T00:00:00"/>
    <s v="-03 08' 56,09040''"/>
  </r>
  <r>
    <n v="1490"/>
    <x v="0"/>
    <s v="Spondias mombin L."/>
    <s v="Anacardiaceae"/>
    <n v="84"/>
    <n v="26.737967914438503"/>
    <n v="2"/>
    <n v="7"/>
    <n v="5.6149732620320865E-2"/>
    <n v="-0.36521461735473792"/>
    <n v="0.69404768021551599"/>
    <s v="Inferior"/>
    <x v="0"/>
    <s v="Secundária"/>
    <d v="2017-02-08T00:00:00"/>
    <s v="-03 08' 56,24880''"/>
  </r>
  <r>
    <n v="1491"/>
    <x v="9"/>
    <s v="Talisia esculenta (A.St.-Hil) Radlk"/>
    <s v="Sapindaceae"/>
    <n v="102"/>
    <n v="32.467532467532465"/>
    <n v="3"/>
    <n v="7"/>
    <n v="8.2792207792207792E-2"/>
    <n v="4.6590289274532459E-2"/>
    <n v="1.047692670209313"/>
    <s v="Inferior"/>
    <x v="0"/>
    <s v="Secundária"/>
    <d v="2017-02-08T00:00:00"/>
    <s v="-03 08' 56,20560''"/>
  </r>
  <r>
    <n v="1492"/>
    <x v="4"/>
    <s v="Ceiba pentandra Gaerth."/>
    <s v="Bombacaceae"/>
    <n v="190"/>
    <n v="60.478736949325189"/>
    <n v="6"/>
    <n v="13"/>
    <n v="0.28727400050929458"/>
    <n v="1.3659610093509835"/>
    <n v="3.9194879072023303"/>
    <s v="Intermediário"/>
    <x v="0"/>
    <s v="Secundária"/>
    <d v="2017-02-08T00:00:00"/>
    <s v="-03 08' 56,08680''"/>
  </r>
  <r>
    <n v="1493"/>
    <x v="9"/>
    <s v="Talisia esculenta (A.St.-Hil) Radlk"/>
    <s v="Sapindaceae"/>
    <n v="51"/>
    <n v="16.233766233766232"/>
    <n v="1"/>
    <n v="4"/>
    <n v="2.0698051948051948E-2"/>
    <n v="-1.4235748806931117"/>
    <n v="0.24085146081093187"/>
    <s v="Inferior"/>
    <x v="0"/>
    <s v="Secundária"/>
    <d v="2017-02-08T00:00:00"/>
    <s v="-03 08' 56,11560''"/>
  </r>
  <r>
    <n v="1494"/>
    <x v="3"/>
    <s v="Tachigali paniculata Aubl."/>
    <s v="Caesalpiniaceae"/>
    <n v="100"/>
    <n v="31.830914183855359"/>
    <n v="3"/>
    <n v="10"/>
    <n v="7.9577285459638394E-2"/>
    <n v="4.5889167793351504E-3"/>
    <n v="1.0045994619821215"/>
    <s v="Inferior"/>
    <x v="0"/>
    <s v="Secundária"/>
    <d v="2017-02-08T00:00:00"/>
    <s v="-03 08' 56,19840''"/>
  </r>
  <r>
    <n v="1495"/>
    <x v="27"/>
    <s v="Maquira coriacea (Karst.) C.C.Berg"/>
    <s v="Mor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6,05440''"/>
  </r>
  <r>
    <n v="1496"/>
    <x v="16"/>
    <s v="Maclura tinctoria (L.) D.Don ex Steud."/>
    <s v="Mor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5,95720''"/>
  </r>
  <r>
    <n v="1497"/>
    <x v="9"/>
    <s v="Talisia esculenta (A.St.-Hil) Radlk"/>
    <s v="Sapindaceae"/>
    <n v="40"/>
    <n v="12.732365673542144"/>
    <n v="1"/>
    <n v="3"/>
    <n v="1.2732365673542146E-2"/>
    <n v="-1.9388637255257484"/>
    <n v="0.14386732971233054"/>
    <s v="Inferior"/>
    <x v="0"/>
    <s v="Secundária"/>
    <d v="2017-02-08T00:00:00"/>
    <s v="-03 08' 55,70520''"/>
  </r>
  <r>
    <n v="1498"/>
    <x v="1"/>
    <s v="Cecropia spp."/>
    <s v="Cecropiaceae"/>
    <n v="57"/>
    <n v="18.143621084797555"/>
    <n v="1"/>
    <n v="5"/>
    <n v="2.585466004583652E-2"/>
    <n v="-1.1876653086243261"/>
    <n v="0.30493235659601403"/>
    <s v="Inferior"/>
    <x v="0"/>
    <s v="Secundária"/>
    <d v="2017-02-08T00:00:00"/>
    <s v="-03 08' 55,70880''"/>
  </r>
  <r>
    <n v="1499"/>
    <x v="28"/>
    <s v="Ficus maxima Mill."/>
    <s v="Moraceae"/>
    <n v="170"/>
    <n v="54.112554112554115"/>
    <n v="5"/>
    <n v="12"/>
    <n v="0.22997835497835495"/>
    <n v="1.1300514372821988"/>
    <n v="3.0958157363770038"/>
    <s v="Intermediário"/>
    <x v="0"/>
    <s v="Secundária"/>
    <d v="2017-02-08T00:00:00"/>
    <s v="-03 08' 56,04000''"/>
  </r>
  <r>
    <n v="1500"/>
    <x v="9"/>
    <s v="Talisia esculenta (A.St.-Hil) Radlk"/>
    <s v="Sapindaceae"/>
    <n v="55"/>
    <n v="17.50700280112045"/>
    <n v="1"/>
    <n v="3"/>
    <n v="2.4072128851540621E-2"/>
    <n v="-1.2634233618233353"/>
    <n v="0.28268463636772356"/>
    <s v="Inferior"/>
    <x v="0"/>
    <s v="Secundária"/>
    <d v="2017-02-08T00:00:00"/>
    <s v="-03 08' 56,36040''"/>
  </r>
  <r>
    <n v="1501"/>
    <x v="7"/>
    <s v="Inga sp."/>
    <s v="Mimosaceae"/>
    <n v="40"/>
    <n v="12.732365673542144"/>
    <n v="1"/>
    <n v="3"/>
    <n v="1.2732365673542146E-2"/>
    <n v="-1.9388637255257484"/>
    <n v="0.14386732971233054"/>
    <s v="Inferior"/>
    <x v="0"/>
    <s v="Secundária"/>
    <d v="2017-02-08T00:00:00"/>
    <s v="-03 08' 56,38920''"/>
  </r>
  <r>
    <n v="1502"/>
    <x v="13"/>
    <s v="Psidium guajava L."/>
    <s v="Myrtaceae"/>
    <n v="37"/>
    <n v="11.777438248026483"/>
    <n v="1"/>
    <n v="3"/>
    <n v="1.0894130379424495E-2"/>
    <n v="-2.1042201549830075"/>
    <n v="0.12194073207136039"/>
    <s v="Inferior"/>
    <x v="0"/>
    <s v="Secundária"/>
    <d v="2017-02-08T00:00:00"/>
    <s v="-03 08' 56,49720''"/>
  </r>
  <r>
    <n v="1503"/>
    <x v="1"/>
    <s v="Cecropia spp."/>
    <s v="Cecropiaceae"/>
    <n v="105"/>
    <n v="33.422459893048128"/>
    <n v="3"/>
    <n v="10"/>
    <n v="8.7733957219251341E-2"/>
    <n v="0.10807285498270058"/>
    <n v="1.1141289122723554"/>
    <s v="Inferior"/>
    <x v="0"/>
    <s v="Secundária"/>
    <d v="2017-02-08T00:00:00"/>
    <s v="-03 08' 56,02200''"/>
  </r>
  <r>
    <n v="1504"/>
    <x v="5"/>
    <s v="Hevea guianensis Aubl."/>
    <s v="Euphorbiaceae"/>
    <n v="190"/>
    <n v="60.478736949325189"/>
    <n v="6"/>
    <n v="9"/>
    <n v="0.28727400050929458"/>
    <n v="1.3659610093509835"/>
    <n v="3.9194879072023303"/>
    <s v="Inferior"/>
    <x v="0"/>
    <s v="Secundária"/>
    <d v="2017-02-08T00:00:00"/>
    <s v="-03 08' 56,21640''"/>
  </r>
  <r>
    <n v="1505"/>
    <x v="12"/>
    <s v="Clusia sp."/>
    <s v="Clusiaceae"/>
    <n v="120"/>
    <n v="38.19709702062643"/>
    <n v="3"/>
    <n v="3"/>
    <n v="0.11459129106187928"/>
    <n v="0.39129293873931204"/>
    <n v="1.4788916746279441"/>
    <s v="Inferior"/>
    <x v="0"/>
    <s v="Secundária"/>
    <d v="2017-02-08T00:00:00"/>
    <s v="-03 08' 56,33880''"/>
  </r>
  <r>
    <n v="1506"/>
    <x v="12"/>
    <s v="Clusia sp."/>
    <s v="Clusiaceae"/>
    <n v="50"/>
    <n v="15.91545709192768"/>
    <n v="1"/>
    <n v="3"/>
    <n v="1.9894321364909599E-2"/>
    <n v="-1.465576253188309"/>
    <n v="0.23094487040739761"/>
    <s v="Inferior"/>
    <x v="0"/>
    <s v="Secundária"/>
    <d v="2017-02-08T00:00:00"/>
    <s v="-03 08' 56,43600''"/>
  </r>
  <r>
    <n v="1507"/>
    <x v="5"/>
    <s v="Hevea guianensis Aubl."/>
    <s v="Euphorbiaceae"/>
    <n v="197"/>
    <n v="62.706900942195062"/>
    <n v="6"/>
    <n v="13"/>
    <n v="0.30883148714031072"/>
    <n v="1.4426980609518667"/>
    <n v="4.2320988877426355"/>
    <s v="Intermediário"/>
    <x v="0"/>
    <s v="Secundária"/>
    <d v="2017-02-08T00:00:00"/>
    <s v="-03 08' 56,45760''"/>
  </r>
  <r>
    <n v="1508"/>
    <x v="10"/>
    <s v="Solanum sp."/>
    <s v="Solanaceae"/>
    <n v="54"/>
    <n v="17.188693659281896"/>
    <n v="1"/>
    <n v="3"/>
    <n v="2.3204736440030557E-2"/>
    <n v="-1.3023418849385804"/>
    <n v="0.27189430168966694"/>
    <s v="Inferior"/>
    <x v="2"/>
    <s v="Secundária"/>
    <d v="2017-02-08T00:00:00"/>
    <s v="-03 08' 56,69520''"/>
  </r>
  <r>
    <n v="1509"/>
    <x v="4"/>
    <s v="Ceiba pentandra Gaerth."/>
    <s v="Bombacaceae"/>
    <n v="40"/>
    <n v="12.732365673542144"/>
    <n v="1"/>
    <n v="2"/>
    <n v="1.2732365673542146E-2"/>
    <n v="-1.9388637255257484"/>
    <n v="0.14386732971233054"/>
    <s v="Inferior"/>
    <x v="0"/>
    <s v="Secundária"/>
    <d v="2017-02-08T00:00:00"/>
    <s v="-03 08' 56,23440''"/>
  </r>
  <r>
    <n v="1510"/>
    <x v="6"/>
    <s v="Guatteria sp."/>
    <s v="Annonaceae"/>
    <n v="46"/>
    <n v="14.642220524573466"/>
    <n v="1"/>
    <n v="3"/>
    <n v="1.6838553603259487E-2"/>
    <n v="-1.6424286457480362"/>
    <n v="0.19350950510133216"/>
    <s v="Inferior"/>
    <x v="1"/>
    <s v="Secundária"/>
    <d v="2017-02-08T00:00:00"/>
    <s v="-03 08' 56,15160''"/>
  </r>
  <r>
    <n v="1511"/>
    <x v="9"/>
    <s v="Talisia esculenta (A.St.-Hil) Radlk"/>
    <s v="Sapindaceae"/>
    <n v="60"/>
    <n v="19.098548510313215"/>
    <n v="1"/>
    <n v="5"/>
    <n v="2.8647822765469819E-2"/>
    <n v="-1.0788722312283312"/>
    <n v="0.33997872691435749"/>
    <s v="Inferior"/>
    <x v="0"/>
    <s v="Secundária"/>
    <d v="2017-02-08T00:00:00"/>
    <s v="-03 08' 56,09040''"/>
  </r>
  <r>
    <n v="1512"/>
    <x v="0"/>
    <s v="Spondias mombin L."/>
    <s v="Anacardiaceae"/>
    <n v="198"/>
    <n v="63.025210084033617"/>
    <n v="6"/>
    <n v="8"/>
    <n v="0.31197478991596633"/>
    <n v="1.453437324401702"/>
    <n v="4.2777934363732184"/>
    <s v="Inferior"/>
    <x v="0"/>
    <s v="Secundária"/>
    <d v="2017-02-08T00:00:00"/>
    <s v="-03 08' 56,01840''"/>
  </r>
  <r>
    <n v="1513"/>
    <x v="4"/>
    <s v="Ceiba pentandra Gaerth."/>
    <s v="Bombacaceae"/>
    <n v="142"/>
    <n v="45.199898141074613"/>
    <n v="4"/>
    <n v="8"/>
    <n v="0.16045963840081487"/>
    <n v="0.74833214147086746"/>
    <n v="2.1134721029270738"/>
    <s v="Inferior"/>
    <x v="0"/>
    <s v="Secundária"/>
    <d v="2017-02-08T00:00:00"/>
    <s v="-03 08' 55,78440''"/>
  </r>
  <r>
    <n v="1514"/>
    <x v="1"/>
    <s v="Cecropia spp."/>
    <s v="Cecropiaceae"/>
    <n v="56"/>
    <n v="17.825311942959001"/>
    <n v="1"/>
    <n v="5"/>
    <n v="2.4955436720142603E-2"/>
    <n v="-1.2252061116521551"/>
    <n v="0.29369715967786642"/>
    <s v="Inferior"/>
    <x v="0"/>
    <s v="Secundária"/>
    <d v="2017-02-08T00:00:00"/>
    <s v="-03 08' 55,69440''"/>
  </r>
  <r>
    <n v="1515"/>
    <x v="1"/>
    <s v="Cecropia spp."/>
    <s v="Cecropiaceae"/>
    <n v="95"/>
    <n v="30.239368474662594"/>
    <n v="3"/>
    <n v="8"/>
    <n v="7.1818500127323645E-2"/>
    <n v="-0.10420416061665971"/>
    <n v="0.90104132148969274"/>
    <s v="Inferior"/>
    <x v="0"/>
    <s v="Secundária"/>
    <d v="2017-02-08T00:00:00"/>
    <s v="-03 08' 55,69080''"/>
  </r>
  <r>
    <n v="1516"/>
    <x v="1"/>
    <s v="Cecropia spp."/>
    <s v="Cecropiaceae"/>
    <n v="42"/>
    <n v="13.368983957219251"/>
    <n v="1"/>
    <n v="4"/>
    <n v="1.4037433155080216E-2"/>
    <n v="-1.8353797873223829"/>
    <n v="0.15955289409340709"/>
    <s v="Inferior"/>
    <x v="0"/>
    <s v="Secundária"/>
    <d v="2017-02-08T00:00:00"/>
    <s v="-03 08' 55,46760''"/>
  </r>
  <r>
    <n v="1517"/>
    <x v="10"/>
    <s v="Solanum sp."/>
    <s v="Solanaceae"/>
    <n v="39"/>
    <n v="12.41405653170359"/>
    <n v="1"/>
    <n v="3"/>
    <n v="1.2103705118411001E-2"/>
    <n v="-1.9925627962604269"/>
    <n v="0.13634555143976687"/>
    <s v="Inferior"/>
    <x v="1"/>
    <s v="Secundária"/>
    <d v="2017-02-08T00:00:00"/>
    <s v="-03 08' 55,64760''"/>
  </r>
  <r>
    <n v="1518"/>
    <x v="10"/>
    <s v="Solanum sp."/>
    <s v="Solan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55,59360''"/>
  </r>
  <r>
    <n v="1519"/>
    <x v="10"/>
    <s v="Solanum sp."/>
    <s v="Solanaceae"/>
    <n v="43"/>
    <n v="13.687293099057806"/>
    <n v="1"/>
    <n v="3"/>
    <n v="1.4713840081487146E-2"/>
    <n v="-1.7854716023153614"/>
    <n v="0.16771794617454117"/>
    <s v="Inferior"/>
    <x v="1"/>
    <s v="Secundária"/>
    <d v="2017-02-08T00:00:00"/>
    <s v="-03 08' 55,55400''"/>
  </r>
  <r>
    <n v="1520"/>
    <x v="10"/>
    <s v="Solanum sp."/>
    <s v="Solanaceae"/>
    <n v="40"/>
    <n v="12.732365673542144"/>
    <n v="1"/>
    <n v="3"/>
    <n v="1.2732365673542146E-2"/>
    <n v="-1.9388637255257484"/>
    <n v="0.14386732971233054"/>
    <s v="Inferior"/>
    <x v="1"/>
    <s v="Secundária"/>
    <d v="2017-02-08T00:00:00"/>
    <s v="-03 08' 55,57920''"/>
  </r>
  <r>
    <n v="1521"/>
    <x v="4"/>
    <s v="Ceiba pentandra Gaerth."/>
    <s v="Bombacaceae"/>
    <n v="121"/>
    <n v="38.515406162464984"/>
    <n v="3"/>
    <n v="14"/>
    <n v="0.11650910364145654"/>
    <n v="0.40889469950928081"/>
    <n v="1.5051532187680081"/>
    <s v="Intermediário"/>
    <x v="0"/>
    <s v="Secundária"/>
    <d v="2017-02-08T00:00:00"/>
    <s v="-03 08' 55,54680''"/>
  </r>
  <r>
    <n v="1522"/>
    <x v="1"/>
    <s v="Cecropia spp."/>
    <s v="Cecropiaceae"/>
    <n v="112"/>
    <n v="35.650623885918002"/>
    <n v="3"/>
    <n v="12"/>
    <n v="9.9821746880570411E-2"/>
    <n v="0.24495905831548903"/>
    <n v="1.2775690063069305"/>
    <s v="Intermediário"/>
    <x v="0"/>
    <s v="Secundária"/>
    <d v="2017-02-08T00:00:00"/>
    <s v="-03 08' 55,32000''"/>
  </r>
  <r>
    <n v="1523"/>
    <x v="1"/>
    <s v="Cecropia spp."/>
    <s v="Cecropiaceae"/>
    <n v="115"/>
    <n v="36.605551311433665"/>
    <n v="3"/>
    <n v="12"/>
    <n v="0.1052409600203718"/>
    <n v="0.30102399655704648"/>
    <n v="1.3512417662991014"/>
    <s v="Intermediário"/>
    <x v="0"/>
    <s v="Secundária"/>
    <d v="2017-02-08T00:00:00"/>
    <s v="-03 08' 55,10400''"/>
  </r>
  <r>
    <n v="1524"/>
    <x v="4"/>
    <s v="Ceiba pentandra Gaerth."/>
    <s v="Bombacaceae"/>
    <n v="163"/>
    <n v="51.884390119684241"/>
    <n v="5"/>
    <n v="15"/>
    <n v="0.21142888973771332"/>
    <n v="1.0408671282097357"/>
    <n v="2.8316713722038451"/>
    <s v="Intermediário"/>
    <x v="0"/>
    <s v="Secundária"/>
    <d v="2017-02-08T00:00:00"/>
    <s v="-03 08' 55,29480''"/>
  </r>
  <r>
    <n v="1525"/>
    <x v="1"/>
    <s v="Cecropia spp."/>
    <s v="Cecropiaceae"/>
    <n v="200"/>
    <n v="63.661828367710719"/>
    <n v="6"/>
    <n v="13"/>
    <n v="0.31830914183855358"/>
    <n v="1.4747540867469775"/>
    <n v="4.369961009458466"/>
    <s v="Intermediário"/>
    <x v="0"/>
    <s v="Secundária"/>
    <d v="2017-02-08T00:00:00"/>
    <s v="-03 08' 54,88800''"/>
  </r>
  <r>
    <n v="1526"/>
    <x v="16"/>
    <s v="Maclura tinctoria (L.) D.Don ex Steud."/>
    <s v="Moraceae"/>
    <n v="55"/>
    <n v="17.50700280112045"/>
    <n v="1"/>
    <n v="4"/>
    <n v="2.4072128851540621E-2"/>
    <n v="-1.2634233618233353"/>
    <n v="0.28268463636772356"/>
    <s v="Inferior"/>
    <x v="0"/>
    <s v="Secundária"/>
    <d v="2017-02-08T00:00:00"/>
    <s v="-03 08' 54,74760''"/>
  </r>
  <r>
    <n v="1527"/>
    <x v="0"/>
    <s v="Spondias mombin L."/>
    <s v="Anacardiaceae"/>
    <n v="175"/>
    <n v="55.70409982174688"/>
    <n v="5"/>
    <n v="6"/>
    <n v="0.24370543672014255"/>
    <n v="1.1915340029903669"/>
    <n v="3.2921274692856901"/>
    <s v="Inferior"/>
    <x v="1"/>
    <s v="Secundária"/>
    <d v="2017-02-08T00:00:00"/>
    <s v="-03 08' 54,35880''"/>
  </r>
  <r>
    <n v="1528"/>
    <x v="17"/>
    <s v="Sloanea grandiflora Ducke"/>
    <s v="Elaeocarpaceae"/>
    <n v="130"/>
    <n v="41.380188439011967"/>
    <n v="4"/>
    <n v="12"/>
    <n v="0.13448561242678889"/>
    <n v="0.56106352171488361"/>
    <n v="1.7525353689408558"/>
    <s v="Intermediário"/>
    <x v="1"/>
    <s v="Secundária"/>
    <d v="2017-02-08T00:00:00"/>
    <s v="-03 08' 54,16440''"/>
  </r>
  <r>
    <n v="1529"/>
    <x v="16"/>
    <s v="Maclura tinctoria (L.) D.Don ex Steud."/>
    <s v="Moraceae"/>
    <n v="34"/>
    <n v="10.822510822510823"/>
    <n v="1"/>
    <n v="3"/>
    <n v="9.1991341991342016E-3"/>
    <n v="-2.2835663749905279"/>
    <n v="0.10192007258416352"/>
    <s v="Inferior"/>
    <x v="0"/>
    <s v="Secundária"/>
    <d v="2017-02-08T00:00:00"/>
    <s v="-03 08' 54,03480''"/>
  </r>
  <r>
    <n v="1530"/>
    <x v="16"/>
    <s v="Maclura tinctoria (L.) D.Don ex Steud."/>
    <s v="Moraceae"/>
    <n v="53"/>
    <n v="16.870384517443341"/>
    <n v="1"/>
    <n v="5"/>
    <n v="2.2353259485612426E-2"/>
    <n v="-1.3419878990573562"/>
    <n v="0.26132566285327374"/>
    <s v="Inferior"/>
    <x v="0"/>
    <s v="Secundária"/>
    <d v="2017-02-08T00:00:00"/>
    <s v="-03 08' 54,00960''"/>
  </r>
  <r>
    <n v="1531"/>
    <x v="16"/>
    <s v="Maclura tinctoria (L.) D.Don ex Steud."/>
    <s v="Moraceae"/>
    <n v="42"/>
    <n v="13.368983957219251"/>
    <n v="1"/>
    <n v="5"/>
    <n v="1.4037433155080216E-2"/>
    <n v="-1.8353797873223829"/>
    <n v="0.15955289409340709"/>
    <s v="Inferior"/>
    <x v="0"/>
    <s v="Secundária"/>
    <d v="2017-02-08T00:00:00"/>
    <s v="-03 08' 53,98800''"/>
  </r>
  <r>
    <n v="1532"/>
    <x v="17"/>
    <s v="Sloanea grandiflora Ducke"/>
    <s v="Elaeocarpaceae"/>
    <n v="397"/>
    <n v="126.36872930990579"/>
    <n v="9"/>
    <n v="14"/>
    <n v="1.254209638400815"/>
    <n v="2.9289518036361253"/>
    <n v="18.708010547058631"/>
    <s v="Intermediário"/>
    <x v="1"/>
    <s v="Secundária"/>
    <d v="2017-02-08T00:00:00"/>
    <s v="-03 08' 54,12120''"/>
  </r>
  <r>
    <n v="1533"/>
    <x v="17"/>
    <s v="Sloanea grandiflora Ducke"/>
    <s v="Elaeocarpaceae"/>
    <n v="190"/>
    <n v="60.478736949325189"/>
    <n v="6"/>
    <n v="10"/>
    <n v="0.28727400050929458"/>
    <n v="1.3659610093509835"/>
    <n v="3.9194879072023303"/>
    <s v="Inferior"/>
    <x v="1"/>
    <s v="Secundária"/>
    <d v="2017-02-08T00:00:00"/>
    <s v="-03 08' 54,06360''"/>
  </r>
  <r>
    <n v="1534"/>
    <x v="17"/>
    <s v="Sloanea grandiflora Ducke"/>
    <s v="Elaeocarpaceae"/>
    <n v="100"/>
    <n v="31.830914183855359"/>
    <n v="3"/>
    <n v="8"/>
    <n v="7.9577285459638394E-2"/>
    <n v="4.5889167793351504E-3"/>
    <n v="1.0045994619821215"/>
    <s v="Inferior"/>
    <x v="0"/>
    <s v="Secundária"/>
    <d v="2017-02-08T00:00:00"/>
    <s v="-03 08' 54,22200''"/>
  </r>
  <r>
    <n v="1535"/>
    <x v="17"/>
    <s v="Sloanea grandiflora Ducke"/>
    <s v="Elaeocarpaceae"/>
    <n v="122"/>
    <n v="38.833715304303539"/>
    <n v="3"/>
    <n v="7"/>
    <n v="0.11844283167812579"/>
    <n v="0.42635158817783037"/>
    <n v="1.5316591937418771"/>
    <s v="Inferior"/>
    <x v="0"/>
    <s v="Secundária"/>
    <d v="2017-02-08T00:00:00"/>
    <s v="-03 08' 54,10680''"/>
  </r>
  <r>
    <n v="1536"/>
    <x v="17"/>
    <s v="Sloanea grandiflora Ducke"/>
    <s v="Elaeocarpaceae"/>
    <n v="82"/>
    <n v="26.101349630761394"/>
    <n v="2"/>
    <n v="6"/>
    <n v="5.3507766743060854E-2"/>
    <n v="-0.41632552425392522"/>
    <n v="0.65946556350457108"/>
    <s v="Inferior"/>
    <x v="0"/>
    <s v="Secundária"/>
    <d v="2017-02-08T00:00:00"/>
    <s v="-03 08' 53,82960''"/>
  </r>
  <r>
    <n v="1537"/>
    <x v="17"/>
    <s v="Sloanea grandiflora Ducke"/>
    <s v="Elaeocarpaceae"/>
    <n v="88"/>
    <n v="28.011204481792717"/>
    <n v="2"/>
    <n v="7"/>
    <n v="6.1624649859943974E-2"/>
    <n v="-0.26654566419313142"/>
    <n v="0.76602102319557541"/>
    <s v="Inferior"/>
    <x v="0"/>
    <s v="Secundária"/>
    <d v="2017-02-08T00:00:00"/>
    <s v="-03 08' 53,73600''"/>
  </r>
  <r>
    <n v="1538"/>
    <x v="17"/>
    <s v="Sloanea grandiflora Ducke"/>
    <s v="Elaeocarpaceae"/>
    <n v="85"/>
    <n v="27.056277056277057"/>
    <n v="2"/>
    <n v="6"/>
    <n v="5.7494588744588737E-2"/>
    <n v="-0.34011373268544531"/>
    <n v="0.71168937581562575"/>
    <s v="Inferior"/>
    <x v="0"/>
    <s v="Secundária"/>
    <d v="2017-02-08T00:00:00"/>
    <s v="-03 08' 53,72160''"/>
  </r>
  <r>
    <n v="1539"/>
    <x v="3"/>
    <s v="Tachigali paniculata Aubl."/>
    <s v="Caesalpiniaceae"/>
    <n v="50"/>
    <n v="15.91545709192768"/>
    <n v="1"/>
    <n v="7"/>
    <n v="1.9894321364909599E-2"/>
    <n v="-1.465576253188309"/>
    <n v="0.23094487040739761"/>
    <s v="Inferior"/>
    <x v="0"/>
    <s v="Secundária"/>
    <d v="2017-02-08T00:00:00"/>
    <s v="-03 08' 53,64240''"/>
  </r>
  <r>
    <n v="1540"/>
    <x v="16"/>
    <s v="Maclura tinctoria (L.) D.Don ex Steud."/>
    <s v="Moraceae"/>
    <n v="92"/>
    <n v="29.284441049146931"/>
    <n v="2"/>
    <n v="4"/>
    <n v="6.7354214413037947E-2"/>
    <n v="-0.17226347578039203"/>
    <n v="0.84175736127109002"/>
    <s v="Inferior"/>
    <x v="0"/>
    <s v="Secundária"/>
    <d v="2017-02-08T00:00:00"/>
    <s v="-03 08' 53,57400''"/>
  </r>
  <r>
    <n v="1541"/>
    <x v="29"/>
    <s v="Pouteria sp."/>
    <s v="Sapotaceae"/>
    <n v="45"/>
    <n v="14.323911382734913"/>
    <n v="1"/>
    <n v="3"/>
    <n v="1.611440030557678E-2"/>
    <n v="-1.6890459068985582"/>
    <n v="0.18469565680810318"/>
    <s v="Inferior"/>
    <x v="0"/>
    <s v="Secundária"/>
    <d v="2017-02-08T00:00:00"/>
    <s v="-03 08' 53,48400''"/>
  </r>
  <r>
    <n v="1542"/>
    <x v="9"/>
    <s v="Talisia esculenta (A.St.-Hil) Radlk"/>
    <s v="Sapind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53,35080''"/>
  </r>
  <r>
    <n v="1543"/>
    <x v="17"/>
    <s v="Sloanea grandiflora Ducke"/>
    <s v="Elaeocarpaceae"/>
    <n v="150"/>
    <n v="47.746371275783041"/>
    <n v="4"/>
    <n v="9"/>
    <n v="0.17904889228418638"/>
    <n v="0.86458041107675232"/>
    <n v="2.3740097687672401"/>
    <s v="Inferior"/>
    <x v="0"/>
    <s v="Secundária"/>
    <d v="2017-02-08T00:00:00"/>
    <s v="-03 08' 53,34720''"/>
  </r>
  <r>
    <n v="1544"/>
    <x v="3"/>
    <s v="Tachigali paniculata Aubl."/>
    <s v="Caesalpiniaceae"/>
    <n v="84"/>
    <n v="26.737967914438503"/>
    <n v="2"/>
    <n v="7"/>
    <n v="5.6149732620320865E-2"/>
    <n v="-0.36521461735473792"/>
    <n v="0.69404768021551599"/>
    <s v="Inferior"/>
    <x v="0"/>
    <s v="Secundária"/>
    <d v="2017-02-08T00:00:00"/>
    <s v="-03 08' 53,70470''"/>
  </r>
  <r>
    <n v="1545"/>
    <x v="17"/>
    <s v="Sloanea grandiflora Ducke"/>
    <s v="Elaeocarpaceae"/>
    <n v="97"/>
    <n v="30.8759867583397"/>
    <n v="3"/>
    <n v="10"/>
    <n v="7.4874267888973792E-2"/>
    <n v="-6.0015062295732058E-2"/>
    <n v="0.94175034855516371"/>
    <s v="Inferior"/>
    <x v="0"/>
    <s v="Secundária"/>
    <d v="2017-02-08T00:00:00"/>
    <s v="-03 08' 54,85200''"/>
  </r>
  <r>
    <n v="1546"/>
    <x v="0"/>
    <s v="Spondias mombin L."/>
    <s v="Anacardiaceae"/>
    <n v="87"/>
    <n v="27.692895339954163"/>
    <n v="2"/>
    <n v="8"/>
    <n v="6.0232047364400292E-2"/>
    <n v="-0.29078592803503511"/>
    <n v="0.74767571729747673"/>
    <s v="Inferior"/>
    <x v="0"/>
    <s v="Secundária"/>
    <d v="2017-02-08T00:00:00"/>
    <s v="-03 08' 54,86189''"/>
  </r>
  <r>
    <n v="1547"/>
    <x v="0"/>
    <s v="Spondias mombin L."/>
    <s v="Anacardiaceae"/>
    <n v="48"/>
    <n v="15.278838808250573"/>
    <n v="1"/>
    <n v="3"/>
    <n v="1.8334606569900685E-2"/>
    <n v="-1.5521597035657697"/>
    <n v="0.21179007576086675"/>
    <s v="Inferior"/>
    <x v="0"/>
    <s v="Secundária"/>
    <d v="2017-02-08T00:00:00"/>
    <s v="-03 08' 54,84029''"/>
  </r>
  <r>
    <n v="1548"/>
    <x v="0"/>
    <s v="Spondias mombin L."/>
    <s v="Anacardiaceae"/>
    <n v="148"/>
    <n v="47.109752992105932"/>
    <n v="4"/>
    <n v="8"/>
    <n v="0.17430608607079193"/>
    <n v="0.83611018495228162"/>
    <n v="2.307374239040898"/>
    <s v="Inferior"/>
    <x v="1"/>
    <s v="Secundária"/>
    <d v="2017-02-08T00:00:00"/>
    <s v="-03 08' 55,07429''"/>
  </r>
  <r>
    <n v="1549"/>
    <x v="0"/>
    <s v="Spondias mombin L."/>
    <s v="Anacardiaceae"/>
    <n v="114"/>
    <n v="36.28724216959511"/>
    <n v="3"/>
    <n v="7"/>
    <n v="0.10341864018334608"/>
    <n v="0.28249986134331806"/>
    <n v="1.3264415911767466"/>
    <s v="Inferior"/>
    <x v="1"/>
    <s v="Secundária"/>
    <d v="2017-02-08T00:00:00"/>
    <s v="-03 08' 55,10669''"/>
  </r>
  <r>
    <n v="1550"/>
    <x v="0"/>
    <s v="Spondias mombin L."/>
    <s v="Anacardiaceae"/>
    <n v="92"/>
    <n v="29.284441049146931"/>
    <n v="2"/>
    <n v="7"/>
    <n v="6.7354214413037947E-2"/>
    <n v="-0.17226347578039203"/>
    <n v="0.84175736127109002"/>
    <s v="Inferior"/>
    <x v="1"/>
    <s v="Secundária"/>
    <d v="2017-02-08T00:00:00"/>
    <s v="-03 08' 55,26240''"/>
  </r>
  <r>
    <n v="1551"/>
    <x v="3"/>
    <s v="Tachigali paniculata Aubl."/>
    <s v="Caesalpiniaceae"/>
    <n v="87"/>
    <n v="27.692895339954163"/>
    <n v="2"/>
    <n v="6"/>
    <n v="6.0232047364400292E-2"/>
    <n v="-0.29078592803503511"/>
    <n v="0.74767571729747673"/>
    <s v="Inferior"/>
    <x v="0"/>
    <s v="Secundária"/>
    <d v="2017-02-08T00:00:00"/>
    <s v="-03 08' 49,00920''"/>
  </r>
  <r>
    <n v="1552"/>
    <x v="2"/>
    <s v="Tachigalia myrmecophila Ducke"/>
    <s v="Caesalpiniaceae"/>
    <n v="130"/>
    <n v="41.380188439011967"/>
    <n v="4"/>
    <n v="6"/>
    <n v="0.13448561242678889"/>
    <n v="0.56106352171488361"/>
    <n v="1.7525353689408558"/>
    <s v="Inferior"/>
    <x v="0"/>
    <s v="Secundária"/>
    <d v="2017-02-08T00:00:00"/>
    <s v="-03 08' 48,98040''"/>
  </r>
  <r>
    <n v="1553"/>
    <x v="30"/>
    <s v="Buchenavia spp."/>
    <s v="Combretaceae"/>
    <n v="56"/>
    <n v="17.825311942959001"/>
    <n v="1"/>
    <n v="5"/>
    <n v="2.4955436720142603E-2"/>
    <n v="-1.2252061116521551"/>
    <n v="0.29369715967786642"/>
    <s v="Inferior"/>
    <x v="0"/>
    <s v="Secundária"/>
    <d v="2017-02-08T00:00:00"/>
    <s v="-03 08' 48,85080''"/>
  </r>
  <r>
    <n v="1554"/>
    <x v="25"/>
    <s v="Schizolobium amazonicum Huber ex Ducke"/>
    <s v="Caesalpiniaceae"/>
    <n v="74"/>
    <n v="23.554876496052966"/>
    <n v="2"/>
    <n v="5"/>
    <n v="4.3576521517697982E-2"/>
    <n v="-0.6340549850153625"/>
    <n v="0.53043652199980107"/>
    <s v="Inferior"/>
    <x v="0"/>
    <s v="Secundária"/>
    <d v="2017-02-08T00:00:00"/>
    <s v="-03 08' 49,08840''"/>
  </r>
  <r>
    <n v="1555"/>
    <x v="25"/>
    <s v="Schizolobium amazonicum Huber ex Ducke"/>
    <s v="Caesalpiniaceae"/>
    <n v="95"/>
    <n v="30.239368474662594"/>
    <n v="3"/>
    <n v="9"/>
    <n v="7.1818500127323645E-2"/>
    <n v="-0.10420416061665971"/>
    <n v="0.90104132148969274"/>
    <s v="Inferior"/>
    <x v="0"/>
    <s v="Secundária"/>
    <d v="2017-02-08T00:00:00"/>
    <s v="-03 08' 49,06680''"/>
  </r>
  <r>
    <n v="1556"/>
    <x v="1"/>
    <s v="Cecropia spp."/>
    <s v="Cecropiaceae"/>
    <n v="110"/>
    <n v="35.0140056022409"/>
    <n v="3"/>
    <n v="12"/>
    <n v="9.6288515406162484E-2"/>
    <n v="0.20674180814430887"/>
    <n v="1.229665041291734"/>
    <s v="Intermediário"/>
    <x v="0"/>
    <s v="Secundária"/>
    <d v="2017-02-08T00:00:00"/>
    <s v="-03 08' 48,69600''"/>
  </r>
  <r>
    <n v="1557"/>
    <x v="30"/>
    <s v="Buchenavia spp."/>
    <s v="Combretaceae"/>
    <n v="71"/>
    <n v="22.599949070537306"/>
    <n v="2"/>
    <n v="6"/>
    <n v="4.0114909600203717E-2"/>
    <n v="-0.72183302849677666"/>
    <n v="0.48586084244670807"/>
    <s v="Inferior"/>
    <x v="0"/>
    <s v="Secundária"/>
    <d v="2017-02-08T00:00:00"/>
    <s v="-03 08' 48,51240''"/>
  </r>
  <r>
    <n v="1558"/>
    <x v="22"/>
    <s v="Genipa caruto H.B.K."/>
    <s v="Rubiaceae"/>
    <n v="102"/>
    <n v="32.467532467532465"/>
    <n v="3"/>
    <n v="6"/>
    <n v="8.2792207792207792E-2"/>
    <n v="4.6590289274532459E-2"/>
    <n v="1.047692670209313"/>
    <s v="Inferior"/>
    <x v="0"/>
    <s v="Secundária"/>
    <d v="2017-02-08T00:00:00"/>
    <s v="-03 08' 48,98040''"/>
  </r>
  <r>
    <n v="1559"/>
    <x v="25"/>
    <s v="Schizolobium amazonicum Huber ex Ducke"/>
    <s v="Caesalpiniaceae"/>
    <n v="300"/>
    <n v="95.492742551566081"/>
    <n v="8"/>
    <n v="18"/>
    <n v="0.71619556913674554"/>
    <n v="2.3347455810443956"/>
    <n v="10.326832253241827"/>
    <s v="Intermediário"/>
    <x v="0"/>
    <s v="Secundária"/>
    <d v="2017-02-08T00:00:00"/>
    <s v="-03 08' 48,90480''"/>
  </r>
  <r>
    <n v="1560"/>
    <x v="30"/>
    <s v="Buchenavia spp."/>
    <s v="Combretaceae"/>
    <n v="56"/>
    <n v="17.825311942959001"/>
    <n v="1"/>
    <n v="6"/>
    <n v="2.4955436720142603E-2"/>
    <n v="-1.2252061116521551"/>
    <n v="0.29369715967786642"/>
    <s v="Inferior"/>
    <x v="0"/>
    <s v="Secundária"/>
    <d v="2017-02-08T00:00:00"/>
    <s v="-03 08' 48,91560''"/>
  </r>
  <r>
    <n v="1561"/>
    <x v="4"/>
    <s v="Ceiba pentandra Gaerth."/>
    <s v="Bombacaceae"/>
    <n v="148"/>
    <n v="47.109752992105932"/>
    <n v="4"/>
    <n v="17"/>
    <n v="0.17430608607079193"/>
    <n v="0.83611018495228162"/>
    <n v="2.307374239040898"/>
    <s v="Intermediário"/>
    <x v="0"/>
    <s v="Secundária"/>
    <d v="2017-02-08T00:00:00"/>
    <s v="-03 08' 49,02720''"/>
  </r>
  <r>
    <n v="1562"/>
    <x v="9"/>
    <s v="Talisia esculenta (A.St.-Hil) Radlk"/>
    <s v="Sapindaceae"/>
    <n v="58"/>
    <n v="18.46193022663611"/>
    <n v="1"/>
    <n v="5"/>
    <n v="2.6769798828622356E-2"/>
    <n v="-1.1507774223324514"/>
    <n v="0.31639070454380491"/>
    <s v="Inferior"/>
    <x v="0"/>
    <s v="Secundária"/>
    <d v="2017-02-08T00:00:00"/>
    <s v="-03 08' 49,36200''"/>
  </r>
  <r>
    <n v="1563"/>
    <x v="25"/>
    <s v="Schizolobium amazonicum Huber ex Ducke"/>
    <s v="Caesalpiniaceae"/>
    <n v="98"/>
    <n v="31.194295900178254"/>
    <n v="3"/>
    <n v="14"/>
    <n v="7.6426024955436725E-2"/>
    <n v="-3.8261025441124197E-2"/>
    <n v="0.96246168111515096"/>
    <s v="Intermediário"/>
    <x v="0"/>
    <s v="Secundária"/>
    <d v="2017-02-08T00:00:00"/>
    <s v="-03 08' 49,62480''"/>
  </r>
  <r>
    <n v="1564"/>
    <x v="12"/>
    <s v="Clusia sp."/>
    <s v="Clusi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49,89480''"/>
  </r>
  <r>
    <n v="1565"/>
    <x v="22"/>
    <s v="Genipa caruto H.B.K."/>
    <s v="Rubiaceae"/>
    <n v="103"/>
    <n v="32.785841609371019"/>
    <n v="3"/>
    <n v="7"/>
    <n v="8.4423542144130378E-2"/>
    <n v="6.7283136333650795E-2"/>
    <n v="1.0695982774405941"/>
    <s v="Inferior"/>
    <x v="0"/>
    <s v="Secundária"/>
    <d v="2017-02-08T00:00:00"/>
    <s v="-03 08' 49,83360''"/>
  </r>
  <r>
    <n v="1566"/>
    <x v="25"/>
    <s v="Schizolobium amazonicum Huber ex Ducke"/>
    <s v="Caesalpiniaceae"/>
    <n v="73"/>
    <n v="23.236567354214415"/>
    <n v="2"/>
    <n v="7"/>
    <n v="4.2406735421441313E-2"/>
    <n v="-0.66291257302566908"/>
    <n v="0.51534815735579809"/>
    <s v="Inferior"/>
    <x v="0"/>
    <s v="Secundária"/>
    <d v="2017-02-08T00:00:00"/>
    <s v="-03 08' 49,49160''"/>
  </r>
  <r>
    <n v="1567"/>
    <x v="2"/>
    <s v="Tachigalia myrmecophila Ducke"/>
    <s v="Caesalpiniaceae"/>
    <n v="55"/>
    <n v="17.50700280112045"/>
    <n v="1"/>
    <n v="6"/>
    <n v="2.4072128851540621E-2"/>
    <n v="-1.2634233618233353"/>
    <n v="0.28268463636772356"/>
    <s v="Inferior"/>
    <x v="0"/>
    <s v="Secundária"/>
    <d v="2017-02-08T00:00:00"/>
    <s v="-03 08' 49,45200''"/>
  </r>
  <r>
    <n v="1568"/>
    <x v="30"/>
    <s v="Buchenavia spp."/>
    <s v="Combretaceae"/>
    <n v="48"/>
    <n v="15.278838808250573"/>
    <n v="1"/>
    <n v="4"/>
    <n v="1.8334606569900685E-2"/>
    <n v="-1.5521597035657697"/>
    <n v="0.21179007576086675"/>
    <s v="Inferior"/>
    <x v="0"/>
    <s v="Secundária"/>
    <d v="2017-02-08T00:00:00"/>
    <s v="-03 08' 49,27920''"/>
  </r>
  <r>
    <n v="1569"/>
    <x v="30"/>
    <s v="Buchenavia spp."/>
    <s v="Combretaceae"/>
    <n v="62"/>
    <n v="19.735166793990324"/>
    <n v="2"/>
    <n v="7"/>
    <n v="3.0589508530685004E-2"/>
    <n v="-1.0093250170207675"/>
    <n v="0.36446490417157018"/>
    <s v="Inferior"/>
    <x v="0"/>
    <s v="Secundária"/>
    <d v="2017-02-08T00:00:00"/>
    <s v="-03 08' 49,39440''"/>
  </r>
  <r>
    <n v="1570"/>
    <x v="4"/>
    <s v="Ceiba pentandra Gaerth."/>
    <s v="Bombacaceae"/>
    <n v="201"/>
    <n v="63.980137509549273"/>
    <n v="6"/>
    <n v="15"/>
    <n v="0.3215001909854851"/>
    <n v="1.485332662291893"/>
    <n v="4.4164343496078207"/>
    <s v="Intermediário"/>
    <x v="0"/>
    <s v="Secundária"/>
    <d v="2017-02-08T00:00:00"/>
    <s v="-03 08' 50,35920''"/>
  </r>
  <r>
    <n v="1571"/>
    <x v="25"/>
    <s v="Schizolobium amazonicum Huber ex Ducke"/>
    <s v="Caesalpiniaceae"/>
    <n v="211"/>
    <n v="67.16322892793481"/>
    <n v="6"/>
    <n v="17"/>
    <n v="0.35428603259485614"/>
    <n v="1.5883140534013309"/>
    <n v="4.8954884348322842"/>
    <s v="Intermediário"/>
    <x v="0"/>
    <s v="Secundária"/>
    <d v="2017-02-08T00:00:00"/>
    <s v="-03 08' 50,33760''"/>
  </r>
  <r>
    <n v="1572"/>
    <x v="22"/>
    <s v="Genipa caruto H.B.K."/>
    <s v="Rubiaceae"/>
    <n v="127"/>
    <n v="40.425261013496311"/>
    <n v="4"/>
    <n v="8"/>
    <n v="0.1283502037178508"/>
    <n v="0.51154376267726498"/>
    <n v="1.6678639947246003"/>
    <s v="Inferior"/>
    <x v="0"/>
    <s v="Secundária"/>
    <d v="2017-02-08T00:00:00"/>
    <s v="-03 08' 50,62920''"/>
  </r>
  <r>
    <n v="1573"/>
    <x v="25"/>
    <s v="Schizolobium amazonicum Huber ex Ducke"/>
    <s v="Caesalpiniaceae"/>
    <n v="44"/>
    <n v="14.005602240896359"/>
    <n v="1"/>
    <n v="7"/>
    <n v="1.5406162464985993E-2"/>
    <n v="-1.7367108341607755"/>
    <n v="0.17609866680815789"/>
    <s v="Inferior"/>
    <x v="0"/>
    <s v="Secundária"/>
    <d v="2017-02-08T00:00:00"/>
    <s v="-03 08' 50,86320''"/>
  </r>
  <r>
    <n v="1574"/>
    <x v="25"/>
    <s v="Schizolobium amazonicum Huber ex Ducke"/>
    <s v="Caesalpiniaceae"/>
    <n v="108"/>
    <n v="34.377387318563791"/>
    <n v="3"/>
    <n v="17"/>
    <n v="9.2818945760122229E-2"/>
    <n v="0.16782328502906374"/>
    <n v="1.1827275865084321"/>
    <s v="Intermediário"/>
    <x v="0"/>
    <s v="Secundária"/>
    <d v="2017-02-08T00:00:00"/>
    <s v="-03 08' 50,88480''"/>
  </r>
  <r>
    <n v="1575"/>
    <x v="25"/>
    <s v="Schizolobium amazonicum Huber ex Ducke"/>
    <s v="Caesalpiniaceae"/>
    <n v="43"/>
    <n v="13.687293099057806"/>
    <n v="1"/>
    <n v="7"/>
    <n v="1.4713840081487146E-2"/>
    <n v="-1.7854716023153614"/>
    <n v="0.16771794617454117"/>
    <s v="Inferior"/>
    <x v="0"/>
    <s v="Secundária"/>
    <d v="2017-02-08T00:00:00"/>
    <s v="-03 08' 50,60760''"/>
  </r>
  <r>
    <n v="1576"/>
    <x v="25"/>
    <s v="Schizolobium amazonicum Huber ex Ducke"/>
    <s v="Caesalpiniaceae"/>
    <n v="42"/>
    <n v="13.368983957219251"/>
    <n v="1"/>
    <n v="7"/>
    <n v="1.4037433155080216E-2"/>
    <n v="-1.8353797873223829"/>
    <n v="0.15955289409340709"/>
    <s v="Inferior"/>
    <x v="0"/>
    <s v="Secundária"/>
    <d v="2017-02-08T00:00:00"/>
    <s v="-03 08' 50,55720''"/>
  </r>
  <r>
    <n v="1577"/>
    <x v="10"/>
    <s v="Solanum sp."/>
    <s v="Solanaceae"/>
    <n v="42"/>
    <n v="13.368983957219251"/>
    <n v="1"/>
    <n v="3"/>
    <n v="1.4037433155080216E-2"/>
    <n v="-1.8353797873223829"/>
    <n v="0.15955289409340709"/>
    <s v="Inferior"/>
    <x v="1"/>
    <s v="Secundária"/>
    <d v="2017-02-08T00:00:00"/>
    <s v="-03 08' 50,53200''"/>
  </r>
  <r>
    <n v="1578"/>
    <x v="25"/>
    <s v="Schizolobium amazonicum Huber ex Ducke"/>
    <s v="Caesalpiniaceae"/>
    <n v="72"/>
    <n v="22.918258212375861"/>
    <n v="2"/>
    <n v="14"/>
    <n v="4.1252864782276556E-2"/>
    <n v="-0.69216820926835343"/>
    <n v="0.50048972532019842"/>
    <s v="Intermediário"/>
    <x v="0"/>
    <s v="Secundária"/>
    <d v="2017-02-08T00:00:00"/>
    <s v="-03 08' 50,73000''"/>
  </r>
  <r>
    <n v="1579"/>
    <x v="2"/>
    <s v="Tachigalia myrmecophila Ducke"/>
    <s v="Caesalpiniaceae"/>
    <n v="82"/>
    <n v="26.101349630761394"/>
    <n v="2"/>
    <n v="8"/>
    <n v="5.3507766743060854E-2"/>
    <n v="-0.41632552425392522"/>
    <n v="0.65946556350457108"/>
    <s v="Inferior"/>
    <x v="0"/>
    <s v="Secundária"/>
    <d v="2017-02-08T00:00:00"/>
    <s v="-03 08' 50,43120''"/>
  </r>
  <r>
    <n v="1580"/>
    <x v="17"/>
    <s v="Sloanea grandiflora Ducke"/>
    <s v="Elaeocarpaceae"/>
    <n v="105"/>
    <n v="33.422459893048128"/>
    <n v="3"/>
    <n v="5"/>
    <n v="8.7733957219251341E-2"/>
    <n v="0.10807285498270058"/>
    <n v="1.1141289122723554"/>
    <s v="Inferior"/>
    <x v="0"/>
    <s v="Secundária"/>
    <d v="2017-02-08T00:00:00"/>
    <s v="-03 08' 50,48160''"/>
  </r>
  <r>
    <n v="1581"/>
    <x v="25"/>
    <s v="Schizolobium amazonicum Huber ex Ducke"/>
    <s v="Caesalpiniaceae"/>
    <n v="156"/>
    <n v="49.65622612681436"/>
    <n v="5"/>
    <n v="17"/>
    <n v="0.19365928189457601"/>
    <n v="0.94776754367486138"/>
    <n v="2.5799436140488123"/>
    <s v="Intermediário"/>
    <x v="0"/>
    <s v="Secundária"/>
    <d v="2017-02-08T00:00:00"/>
    <s v="-03 08' 51,04680''"/>
  </r>
  <r>
    <n v="1582"/>
    <x v="25"/>
    <s v="Schizolobium amazonicum Huber ex Ducke"/>
    <s v="Caesalpiniaceae"/>
    <n v="43"/>
    <n v="13.687293099057806"/>
    <n v="1"/>
    <n v="6"/>
    <n v="1.4713840081487146E-2"/>
    <n v="-1.7854716023153614"/>
    <n v="0.16771794617454117"/>
    <s v="Inferior"/>
    <x v="0"/>
    <s v="Secundária"/>
    <d v="2017-02-08T00:00:00"/>
    <s v="-03 08' 51,04320''"/>
  </r>
  <r>
    <n v="1583"/>
    <x v="25"/>
    <s v="Schizolobium amazonicum Huber ex Ducke"/>
    <s v="Caesalpiniaceae"/>
    <n v="55"/>
    <n v="17.50700280112045"/>
    <n v="1"/>
    <n v="10"/>
    <n v="2.4072128851540621E-2"/>
    <n v="-1.2634233618233353"/>
    <n v="0.28268463636772356"/>
    <s v="Inferior"/>
    <x v="0"/>
    <s v="Secundária"/>
    <d v="2017-02-08T00:00:00"/>
    <s v="-03 08' 51,04680''"/>
  </r>
  <r>
    <n v="1584"/>
    <x v="25"/>
    <s v="Schizolobium amazonicum Huber ex Ducke"/>
    <s v="Caesalpiniaceae"/>
    <n v="46"/>
    <n v="14.642220524573466"/>
    <n v="1"/>
    <n v="5"/>
    <n v="1.6838553603259487E-2"/>
    <n v="-1.6424286457480362"/>
    <n v="0.19350950510133216"/>
    <s v="Inferior"/>
    <x v="0"/>
    <s v="Secundária"/>
    <d v="2017-02-08T00:00:00"/>
    <s v="-03 08' 51,08640''"/>
  </r>
  <r>
    <n v="1585"/>
    <x v="2"/>
    <s v="Tachigalia myrmecophila Ducke"/>
    <s v="Caesalpiniaceae"/>
    <n v="51"/>
    <n v="16.233766233766232"/>
    <n v="1"/>
    <n v="5"/>
    <n v="2.0698051948051948E-2"/>
    <n v="-1.4235748806931117"/>
    <n v="0.24085146081093187"/>
    <s v="Inferior"/>
    <x v="0"/>
    <s v="Secundária"/>
    <d v="2017-02-08T00:00:00"/>
    <s v="-03 08' 50,15400''"/>
  </r>
  <r>
    <n v="1586"/>
    <x v="30"/>
    <s v="Buchenavia spp."/>
    <s v="Combretaceae"/>
    <n v="44"/>
    <n v="14.005602240896359"/>
    <n v="1"/>
    <n v="5"/>
    <n v="1.5406162464985993E-2"/>
    <n v="-1.7367108341607755"/>
    <n v="0.17609866680815789"/>
    <s v="Inferior"/>
    <x v="0"/>
    <s v="Secundária"/>
    <d v="2017-02-08T00:00:00"/>
    <s v="-03 08' 50,20080''"/>
  </r>
  <r>
    <n v="1587"/>
    <x v="25"/>
    <s v="Schizolobium amazonicum Huber ex Ducke"/>
    <s v="Caesalpiniaceae"/>
    <n v="250"/>
    <n v="79.577285459638404"/>
    <n v="8"/>
    <n v="16"/>
    <n v="0.49735803412274004"/>
    <n v="1.9480415590844187"/>
    <n v="7.0149357816868534"/>
    <s v="Intermediário"/>
    <x v="0"/>
    <s v="Secundária"/>
    <d v="2017-02-08T00:00:00"/>
    <s v="-03 08' 49,91640''"/>
  </r>
  <r>
    <n v="1588"/>
    <x v="4"/>
    <s v="Ceiba pentandra Gaerth."/>
    <s v="Bombacaceae"/>
    <n v="112"/>
    <n v="35.650623885918002"/>
    <n v="3"/>
    <n v="10"/>
    <n v="9.9821746880570411E-2"/>
    <n v="0.24495905831548903"/>
    <n v="1.2775690063069305"/>
    <s v="Inferior"/>
    <x v="0"/>
    <s v="Secundária"/>
    <d v="2017-02-08T00:00:00"/>
    <s v="-03 08' 49,84800''"/>
  </r>
  <r>
    <n v="1589"/>
    <x v="2"/>
    <s v="Tachigalia myrmecophila Ducke"/>
    <s v="Caesalpiniaceae"/>
    <n v="52"/>
    <n v="16.552075375604787"/>
    <n v="1"/>
    <n v="8"/>
    <n v="2.1517697988286219E-2"/>
    <n v="-1.382389120590199"/>
    <n v="0.25097821897939893"/>
    <s v="Inferior"/>
    <x v="0"/>
    <s v="Secundária"/>
    <d v="2017-02-08T00:00:00"/>
    <s v="-03 08' 49,84800''"/>
  </r>
  <r>
    <n v="1590"/>
    <x v="25"/>
    <s v="Schizolobium amazonicum Huber ex Ducke"/>
    <s v="Caesalpiniaceae"/>
    <n v="67"/>
    <n v="21.326712503183092"/>
    <n v="2"/>
    <n v="9"/>
    <n v="3.5722243442831682E-2"/>
    <n v="-0.84482400197316743"/>
    <n v="0.42963296611142116"/>
    <s v="Inferior"/>
    <x v="0"/>
    <s v="Secundária"/>
    <d v="2017-02-08T00:00:00"/>
    <s v="-03 08' 49,90920''"/>
  </r>
  <r>
    <n v="1591"/>
    <x v="3"/>
    <s v="Tachigali paniculata Aubl."/>
    <s v="Caesalpiniaceae"/>
    <n v="58"/>
    <n v="18.46193022663611"/>
    <n v="1"/>
    <n v="6"/>
    <n v="2.6769798828622356E-2"/>
    <n v="-1.1507774223324514"/>
    <n v="0.31639070454380491"/>
    <s v="Inferior"/>
    <x v="0"/>
    <s v="Secundária"/>
    <d v="2017-02-08T00:00:00"/>
    <s v="-03 08' 50,06760''"/>
  </r>
  <r>
    <n v="1592"/>
    <x v="25"/>
    <s v="Schizolobium amazonicum Huber ex Ducke"/>
    <s v="Caesalpiniaceae"/>
    <n v="51"/>
    <n v="16.233766233766232"/>
    <n v="1"/>
    <n v="7"/>
    <n v="2.0698051948051948E-2"/>
    <n v="-1.4235748806931117"/>
    <n v="0.24085146081093187"/>
    <s v="Inferior"/>
    <x v="0"/>
    <s v="Secundária"/>
    <d v="2017-02-08T00:00:00"/>
    <s v="-03 08' 49,84440''"/>
  </r>
  <r>
    <n v="1593"/>
    <x v="25"/>
    <s v="Schizolobium amazonicum Huber ex Ducke"/>
    <s v="Caesalpiniaceae"/>
    <n v="103"/>
    <n v="32.785841609371019"/>
    <n v="3"/>
    <n v="13"/>
    <n v="8.4423542144130378E-2"/>
    <n v="6.7283136333650795E-2"/>
    <n v="1.0695982774405941"/>
    <s v="Intermediário"/>
    <x v="0"/>
    <s v="Secundária"/>
    <d v="2017-02-08T00:00:00"/>
    <s v="-03 08' 49,79400''"/>
  </r>
  <r>
    <n v="1594"/>
    <x v="1"/>
    <s v="Cecropia spp."/>
    <s v="Cecropiaceae"/>
    <n v="95"/>
    <n v="30.239368474662594"/>
    <n v="3"/>
    <n v="10"/>
    <n v="7.1818500127323645E-2"/>
    <n v="-0.10420416061665971"/>
    <n v="0.90104132148969274"/>
    <s v="Inferior"/>
    <x v="0"/>
    <s v="Secundária"/>
    <d v="2017-02-08T00:00:00"/>
    <s v="-03 08' 50,05680''"/>
  </r>
  <r>
    <n v="1595"/>
    <x v="25"/>
    <s v="Schizolobium amazonicum Huber ex Ducke"/>
    <s v="Caesalpiniaceae"/>
    <n v="46"/>
    <n v="14.642220524573466"/>
    <n v="1"/>
    <n v="5"/>
    <n v="1.6838553603259487E-2"/>
    <n v="-1.6424286457480362"/>
    <n v="0.19350950510133216"/>
    <s v="Inferior"/>
    <x v="0"/>
    <s v="Secundária"/>
    <d v="2017-02-08T00:00:00"/>
    <s v="-03 08' 49,94520''"/>
  </r>
  <r>
    <n v="1596"/>
    <x v="25"/>
    <s v="Schizolobium amazonicum Huber ex Ducke"/>
    <s v="Caesalpiniaceae"/>
    <n v="244"/>
    <n v="77.667430608607077"/>
    <n v="7"/>
    <n v="16"/>
    <n v="0.47377132671250316"/>
    <n v="1.8965167581454745"/>
    <n v="6.6626463677617664"/>
    <s v="Intermediário"/>
    <x v="0"/>
    <s v="Secundária"/>
    <d v="2017-02-08T00:00:00"/>
    <s v="-03 08' 49,47720''"/>
  </r>
  <r>
    <n v="1597"/>
    <x v="3"/>
    <s v="Tachigali paniculata Aubl."/>
    <s v="Caesalpiniaceae"/>
    <n v="43"/>
    <n v="13.687293099057806"/>
    <n v="1"/>
    <n v="5"/>
    <n v="1.4713840081487146E-2"/>
    <n v="-1.7854716023153614"/>
    <n v="0.16771794617454117"/>
    <s v="Inferior"/>
    <x v="0"/>
    <s v="Secundária"/>
    <d v="2017-02-08T00:00:00"/>
    <s v="-03 08' 49,21080''"/>
  </r>
  <r>
    <n v="1598"/>
    <x v="3"/>
    <s v="Tachigali paniculata Aubl."/>
    <s v="Caesalpiniaceae"/>
    <n v="73"/>
    <n v="23.236567354214415"/>
    <n v="2"/>
    <n v="8"/>
    <n v="4.2406735421441313E-2"/>
    <n v="-0.66291257302566908"/>
    <n v="0.51534815735579809"/>
    <s v="Inferior"/>
    <x v="0"/>
    <s v="Secundária"/>
    <d v="2017-02-08T00:00:00"/>
    <s v="-03 08' 49,40160''"/>
  </r>
  <r>
    <n v="1599"/>
    <x v="22"/>
    <s v="Genipa caruto H.B.K."/>
    <s v="Rubiaceae"/>
    <n v="50"/>
    <n v="15.91545709192768"/>
    <n v="1"/>
    <n v="3"/>
    <n v="1.9894321364909599E-2"/>
    <n v="-1.465576253188309"/>
    <n v="0.23094487040739761"/>
    <s v="Inferior"/>
    <x v="0"/>
    <s v="Secundária"/>
    <d v="2017-02-08T00:00:00"/>
    <s v="-03 08' 49,35480''"/>
  </r>
  <r>
    <n v="1600"/>
    <x v="25"/>
    <s v="Schizolobium amazonicum Huber ex Ducke"/>
    <s v="Caesalpiniaceae"/>
    <n v="92"/>
    <n v="29.284441049146931"/>
    <n v="2"/>
    <n v="14"/>
    <n v="6.7354214413037947E-2"/>
    <n v="-0.17226347578039203"/>
    <n v="0.84175736127109002"/>
    <s v="Intermediário"/>
    <x v="0"/>
    <s v="Secundária"/>
    <d v="2017-02-08T00:00:00"/>
    <s v="-03 08' 49,21800''"/>
  </r>
  <r>
    <n v="1601"/>
    <x v="25"/>
    <s v="Schizolobium amazonicum Huber ex Ducke"/>
    <s v="Caesalpiniaceae"/>
    <n v="137"/>
    <n v="43.608352431881848"/>
    <n v="4"/>
    <n v="17"/>
    <n v="0.14935860707919535"/>
    <n v="0.67230249598004566"/>
    <n v="1.9587421283714281"/>
    <s v="Intermediário"/>
    <x v="0"/>
    <s v="Secundária"/>
    <d v="2017-02-08T00:00:00"/>
    <s v="-03 08' 49,18920''"/>
  </r>
  <r>
    <n v="1602"/>
    <x v="25"/>
    <s v="Schizolobium amazonicum Huber ex Ducke"/>
    <s v="Caesalpiniaceae"/>
    <n v="50"/>
    <n v="15.91545709192768"/>
    <n v="1"/>
    <n v="8"/>
    <n v="1.9894321364909599E-2"/>
    <n v="-1.465576253188309"/>
    <n v="0.23094487040739761"/>
    <s v="Inferior"/>
    <x v="0"/>
    <s v="Secundária"/>
    <d v="2017-02-08T00:00:00"/>
    <s v="-03 08' 49,09920''"/>
  </r>
  <r>
    <n v="1603"/>
    <x v="25"/>
    <s v="Schizolobium amazonicum Huber ex Ducke"/>
    <s v="Caesalpiniaceae"/>
    <n v="89"/>
    <n v="28.329513623631271"/>
    <n v="2"/>
    <n v="15"/>
    <n v="6.3033167812579574E-2"/>
    <n v="-0.24257930749953793"/>
    <n v="0.78460152032650043"/>
    <s v="Intermediário"/>
    <x v="0"/>
    <s v="Secundária"/>
    <d v="2017-02-08T00:00:00"/>
    <s v="-03 08' 49,05600''"/>
  </r>
  <r>
    <n v="1604"/>
    <x v="25"/>
    <s v="Schizolobium amazonicum Huber ex Ducke"/>
    <s v="Caesalpiniaceae"/>
    <n v="65"/>
    <n v="20.690094219505983"/>
    <n v="2"/>
    <n v="10"/>
    <n v="3.3621403106697222E-2"/>
    <n v="-0.90910164825276052"/>
    <n v="0.40288599484799426"/>
    <s v="Inferior"/>
    <x v="0"/>
    <s v="Secundária"/>
    <d v="2017-02-08T00:00:00"/>
    <s v="-03 08' 49,21080''"/>
  </r>
  <r>
    <n v="1605"/>
    <x v="25"/>
    <s v="Schizolobium amazonicum Huber ex Ducke"/>
    <s v="Caesalpiniaceae"/>
    <n v="86"/>
    <n v="27.374586198115612"/>
    <n v="2"/>
    <n v="13"/>
    <n v="5.8855360325948583E-2"/>
    <n v="-0.31530643234771727"/>
    <n v="0.72956527761135059"/>
    <s v="Intermediário"/>
    <x v="0"/>
    <s v="Secundária"/>
    <d v="2017-02-08T00:00:00"/>
    <s v="-03 08' 48,99840''"/>
  </r>
  <r>
    <n v="1606"/>
    <x v="25"/>
    <s v="Schizolobium amazonicum Huber ex Ducke"/>
    <s v="Caesalpiniaceae"/>
    <n v="51"/>
    <n v="16.233766233766232"/>
    <n v="1"/>
    <n v="8"/>
    <n v="2.0698051948051948E-2"/>
    <n v="-1.4235748806931117"/>
    <n v="0.24085146081093187"/>
    <s v="Inferior"/>
    <x v="0"/>
    <s v="Secundária"/>
    <d v="2017-02-08T00:00:00"/>
    <s v="-03 08' 49,21800''"/>
  </r>
  <r>
    <n v="1607"/>
    <x v="25"/>
    <s v="Schizolobium amazonicum Huber ex Ducke"/>
    <s v="Caesalpiniaceae"/>
    <n v="68"/>
    <n v="21.645021645021647"/>
    <n v="2"/>
    <n v="13"/>
    <n v="3.6796536796536806E-2"/>
    <n v="-0.81340120502288382"/>
    <n v="0.44334758292145954"/>
    <s v="Intermediário"/>
    <x v="0"/>
    <s v="Secundária"/>
    <d v="2017-02-08T00:00:00"/>
    <s v="-03 08' 49,20000''"/>
  </r>
  <r>
    <n v="1608"/>
    <x v="25"/>
    <s v="Schizolobium amazonicum Huber ex Ducke"/>
    <s v="Caesalpiniaceae"/>
    <n v="109"/>
    <n v="34.695696460402345"/>
    <n v="3"/>
    <n v="15"/>
    <n v="9.4545772854596408E-2"/>
    <n v="0.18737181050660734"/>
    <n v="1.2060756332866862"/>
    <s v="Intermediário"/>
    <x v="0"/>
    <s v="Secundária"/>
    <d v="2017-02-08T00:00:00"/>
    <s v="-03 08' 48,91920''"/>
  </r>
  <r>
    <n v="1609"/>
    <x v="25"/>
    <s v="Schizolobium amazonicum Huber ex Ducke"/>
    <s v="Caesalpiniaceae"/>
    <n v="60"/>
    <n v="19.098548510313215"/>
    <n v="1"/>
    <n v="8"/>
    <n v="2.8647822765469819E-2"/>
    <n v="-1.0788722312283312"/>
    <n v="0.33997872691435749"/>
    <s v="Inferior"/>
    <x v="0"/>
    <s v="Secundária"/>
    <d v="2017-02-08T00:00:00"/>
    <s v="-03 08' 48,93720''"/>
  </r>
  <r>
    <n v="1610"/>
    <x v="25"/>
    <s v="Schizolobium amazonicum Huber ex Ducke"/>
    <s v="Caesalpiniaceae"/>
    <n v="203"/>
    <n v="64.616755793226389"/>
    <n v="6"/>
    <n v="17"/>
    <n v="0.32793003565062395"/>
    <n v="1.5063328338462236"/>
    <n v="4.5101609211665243"/>
    <s v="Intermediário"/>
    <x v="0"/>
    <s v="Secundária"/>
    <d v="2017-02-08T00:00:00"/>
    <s v="-03 08' 49,07760''"/>
  </r>
  <r>
    <n v="1611"/>
    <x v="30"/>
    <s v="Buchenavia spp."/>
    <s v="Combretaceae"/>
    <n v="33"/>
    <n v="10.504201680672269"/>
    <n v="1"/>
    <n v="3"/>
    <n v="8.6659663865546223E-3"/>
    <n v="-2.3468845098310025"/>
    <n v="9.5666747223737858E-2"/>
    <s v="Inferior"/>
    <x v="0"/>
    <s v="Secundária"/>
    <d v="2017-02-08T00:00:00"/>
    <s v="-03 08' 48,69960''"/>
  </r>
  <r>
    <n v="1612"/>
    <x v="9"/>
    <s v="Talisia esculenta (A.St.-Hil) Radlk"/>
    <s v="Sapindaceae"/>
    <n v="86"/>
    <n v="27.374586198115612"/>
    <n v="2"/>
    <n v="5"/>
    <n v="5.8855360325948583E-2"/>
    <n v="-0.31530643234771727"/>
    <n v="0.72956527761135059"/>
    <s v="Inferior"/>
    <x v="0"/>
    <s v="Secundária"/>
    <d v="2017-02-08T00:00:00"/>
    <s v="-03 08' 48,59880''"/>
  </r>
  <r>
    <n v="1613"/>
    <x v="9"/>
    <s v="Talisia esculenta (A.St.-Hil) Radlk"/>
    <s v="Sapindaceae"/>
    <n v="97"/>
    <n v="30.8759867583397"/>
    <n v="3"/>
    <n v="5"/>
    <n v="7.4874267888973792E-2"/>
    <n v="-6.0015062295732058E-2"/>
    <n v="0.94175034855516371"/>
    <s v="Inferior"/>
    <x v="0"/>
    <s v="Secundária"/>
    <d v="2017-02-08T00:00:00"/>
    <s v="-03 08' 48,76080''"/>
  </r>
  <r>
    <n v="1614"/>
    <x v="3"/>
    <s v="Tachigali paniculata Aubl."/>
    <s v="Caesalpiniaceae"/>
    <n v="140"/>
    <n v="44.563279857397504"/>
    <n v="4"/>
    <n v="9"/>
    <n v="0.15597147950089127"/>
    <n v="0.71824653065292754"/>
    <n v="2.0508339814746255"/>
    <s v="Inferior"/>
    <x v="0"/>
    <s v="Secundária"/>
    <d v="2017-02-08T00:00:00"/>
    <s v="-03 08' 48,69240''"/>
  </r>
  <r>
    <n v="1615"/>
    <x v="25"/>
    <s v="Schizolobium amazonicum Huber ex Ducke"/>
    <s v="Caesalpiniaceae"/>
    <n v="88"/>
    <n v="28.011204481792717"/>
    <n v="2"/>
    <n v="12"/>
    <n v="6.1624649859943974E-2"/>
    <n v="-0.26654566419313142"/>
    <n v="0.76602102319557541"/>
    <s v="Intermediário"/>
    <x v="0"/>
    <s v="Secundária"/>
    <d v="2017-02-08T00:00:00"/>
    <s v="-03 08' 48,68880''"/>
  </r>
  <r>
    <n v="1616"/>
    <x v="25"/>
    <s v="Schizolobium amazonicum Huber ex Ducke"/>
    <s v="Caesalpiniaceae"/>
    <n v="119"/>
    <n v="37.878787878787882"/>
    <n v="3"/>
    <n v="15"/>
    <n v="0.11268939393939398"/>
    <n v="0.37354388118814708"/>
    <n v="1.452874315995927"/>
    <s v="Intermediário"/>
    <x v="0"/>
    <s v="Secundária"/>
    <d v="2017-02-08T00:00:00"/>
    <s v="-03 08' 48,60960''"/>
  </r>
  <r>
    <n v="1617"/>
    <x v="1"/>
    <s v="Cecropia spp."/>
    <s v="Cecropiaceae"/>
    <n v="120"/>
    <n v="38.19709702062643"/>
    <n v="3"/>
    <n v="12"/>
    <n v="0.11459129106187928"/>
    <n v="0.39129293873931204"/>
    <n v="1.4788916746279441"/>
    <s v="Intermediário"/>
    <x v="0"/>
    <s v="Secundária"/>
    <d v="2017-02-08T00:00:00"/>
    <s v="-03 08' 48,41880''"/>
  </r>
  <r>
    <n v="1618"/>
    <x v="25"/>
    <s v="Schizolobium amazonicum Huber ex Ducke"/>
    <s v="Caesalpiniaceae"/>
    <n v="122"/>
    <n v="38.833715304303539"/>
    <n v="3"/>
    <n v="14"/>
    <n v="0.11844283167812579"/>
    <n v="0.42635158817783037"/>
    <n v="1.5316591937418771"/>
    <s v="Intermediário"/>
    <x v="0"/>
    <s v="Secundária"/>
    <d v="2017-02-08T00:00:00"/>
    <s v="-03 08' 48,26040''"/>
  </r>
  <r>
    <n v="1619"/>
    <x v="30"/>
    <s v="Buchenavia spp."/>
    <s v="Combretaceae"/>
    <n v="88"/>
    <n v="28.011204481792717"/>
    <n v="2"/>
    <n v="6"/>
    <n v="6.1624649859943974E-2"/>
    <n v="-0.26654566419313142"/>
    <n v="0.76602102319557541"/>
    <s v="Inferior"/>
    <x v="0"/>
    <s v="Secundária"/>
    <d v="2017-02-08T00:00:00"/>
    <s v="-03 08' 48,21000''"/>
  </r>
  <r>
    <n v="1620"/>
    <x v="10"/>
    <s v="Solanum sp."/>
    <s v="Solanaceae"/>
    <n v="42"/>
    <n v="13.368983957219251"/>
    <n v="1"/>
    <n v="3"/>
    <n v="1.4037433155080216E-2"/>
    <n v="-1.8353797873223829"/>
    <n v="0.15955289409340709"/>
    <s v="Inferior"/>
    <x v="1"/>
    <s v="Secundária"/>
    <d v="2017-02-08T00:00:00"/>
    <s v="-03 08' 48,08760''"/>
  </r>
  <r>
    <n v="1621"/>
    <x v="10"/>
    <s v="Solanum sp."/>
    <s v="Solanaceae"/>
    <n v="46"/>
    <n v="14.642220524573466"/>
    <n v="1"/>
    <n v="3"/>
    <n v="1.6838553603259487E-2"/>
    <n v="-1.6424286457480362"/>
    <n v="0.19350950510133216"/>
    <s v="Inferior"/>
    <x v="1"/>
    <s v="Secundária"/>
    <d v="2017-02-08T00:00:00"/>
    <s v="-03 08' 48,00480''"/>
  </r>
  <r>
    <n v="1622"/>
    <x v="10"/>
    <s v="Solanum sp."/>
    <s v="Solanaceae"/>
    <n v="37"/>
    <n v="11.777438248026483"/>
    <n v="1"/>
    <n v="3"/>
    <n v="1.0894130379424495E-2"/>
    <n v="-2.1042201549830075"/>
    <n v="0.12194073207136039"/>
    <s v="Inferior"/>
    <x v="1"/>
    <s v="Secundária"/>
    <d v="2017-02-08T00:00:00"/>
    <s v="-03 08' 48,09480''"/>
  </r>
  <r>
    <n v="1623"/>
    <x v="25"/>
    <s v="Schizolobium amazonicum Huber ex Ducke"/>
    <s v="Caesalpiniaceae"/>
    <n v="98"/>
    <n v="31.194295900178254"/>
    <n v="3"/>
    <n v="14"/>
    <n v="7.6426024955436725E-2"/>
    <n v="-3.8261025441124197E-2"/>
    <n v="0.96246168111515096"/>
    <s v="Intermediário"/>
    <x v="0"/>
    <s v="Secundária"/>
    <d v="2017-02-08T00:00:00"/>
    <s v="-03 08' 47,96880''"/>
  </r>
  <r>
    <n v="1624"/>
    <x v="25"/>
    <s v="Schizolobium amazonicum Huber ex Ducke"/>
    <s v="Caesalpiniaceae"/>
    <n v="122"/>
    <n v="38.833715304303539"/>
    <n v="3"/>
    <n v="14"/>
    <n v="0.11844283167812579"/>
    <n v="0.42635158817783037"/>
    <n v="1.5316591937418771"/>
    <s v="Intermediário"/>
    <x v="0"/>
    <s v="Secundária"/>
    <d v="2017-02-08T00:00:00"/>
    <s v="-03 08' 47,75640''"/>
  </r>
  <r>
    <n v="1625"/>
    <x v="30"/>
    <s v="Buchenavia spp."/>
    <s v="Combretaceae"/>
    <n v="36"/>
    <n v="11.45912910618793"/>
    <n v="1"/>
    <n v="3"/>
    <n v="1.0313216195569139E-2"/>
    <n v="-2.1623333792359976"/>
    <n v="0.11505633750415478"/>
    <s v="Inferior"/>
    <x v="0"/>
    <s v="Secundária"/>
    <d v="2017-02-08T00:00:00"/>
    <s v="-03 08' 47,68440''"/>
  </r>
  <r>
    <n v="1626"/>
    <x v="30"/>
    <s v="Buchenavia spp."/>
    <s v="Combretaceae"/>
    <n v="50"/>
    <n v="15.91545709192768"/>
    <n v="1"/>
    <n v="4"/>
    <n v="1.9894321364909599E-2"/>
    <n v="-1.465576253188309"/>
    <n v="0.23094487040739761"/>
    <s v="Inferior"/>
    <x v="0"/>
    <s v="Secundária"/>
    <d v="2017-02-08T00:00:00"/>
    <s v="-03 08' 47,64840''"/>
  </r>
  <r>
    <n v="1627"/>
    <x v="4"/>
    <s v="Ceiba pentandra Gaerth."/>
    <s v="Bombacaceae"/>
    <n v="192"/>
    <n v="61.11535523300229"/>
    <n v="6"/>
    <n v="9"/>
    <n v="0.29335370511841097"/>
    <n v="1.3881706363695168"/>
    <n v="4.0075121462216998"/>
    <s v="Inferior"/>
    <x v="0"/>
    <s v="Secundária"/>
    <d v="2017-02-08T00:00:00"/>
    <s v="-03 08' 48,03360''"/>
  </r>
  <r>
    <n v="1628"/>
    <x v="31"/>
    <s v="Piper tuberculatum Jacq."/>
    <s v="Piperaceae"/>
    <n v="37"/>
    <n v="11.777438248026483"/>
    <n v="1"/>
    <n v="2"/>
    <n v="1.0894130379424495E-2"/>
    <n v="-2.1042201549830075"/>
    <n v="0.12194073207136039"/>
    <s v="Inferior"/>
    <x v="1"/>
    <s v="Secundária"/>
    <d v="2017-02-08T00:00:00"/>
    <s v="-03 08' 47,84280''"/>
  </r>
  <r>
    <n v="1629"/>
    <x v="30"/>
    <s v="Buchenavia spp."/>
    <s v="Combretaceae"/>
    <n v="200"/>
    <n v="63.661828367710719"/>
    <n v="6"/>
    <n v="12"/>
    <n v="0.31830914183855358"/>
    <n v="1.4747540867469775"/>
    <n v="4.369961009458466"/>
    <s v="Intermediário"/>
    <x v="0"/>
    <s v="Secundária"/>
    <d v="2017-02-08T00:00:00"/>
    <s v="-03 08' 47,93280''"/>
  </r>
  <r>
    <n v="1630"/>
    <x v="25"/>
    <s v="Schizolobium amazonicum Huber ex Ducke"/>
    <s v="Caesalpiniaceae"/>
    <n v="97"/>
    <n v="30.8759867583397"/>
    <n v="3"/>
    <n v="14"/>
    <n v="7.4874267888973792E-2"/>
    <n v="-6.0015062295732058E-2"/>
    <n v="0.94175034855516371"/>
    <s v="Intermediário"/>
    <x v="0"/>
    <s v="Secundária"/>
    <d v="2017-02-08T00:00:00"/>
    <s v="-03 08' 48,17760''"/>
  </r>
  <r>
    <n v="1631"/>
    <x v="4"/>
    <s v="Ceiba pentandra Gaerth."/>
    <s v="Bombacaceae"/>
    <n v="125"/>
    <n v="39.788642729819202"/>
    <n v="4"/>
    <n v="10"/>
    <n v="0.12433950853068501"/>
    <n v="0.47787638911677366"/>
    <n v="1.6126461304502644"/>
    <s v="Inferior"/>
    <x v="0"/>
    <s v="Secundária"/>
    <d v="2017-02-08T00:00:00"/>
    <s v="-03 08' 48,31440''"/>
  </r>
  <r>
    <n v="1632"/>
    <x v="31"/>
    <s v="Piper tuberculatum Jacq."/>
    <s v="Piperaceae"/>
    <n v="36"/>
    <n v="11.45912910618793"/>
    <n v="1"/>
    <n v="2"/>
    <n v="1.0313216195569139E-2"/>
    <n v="-2.1623333792359976"/>
    <n v="0.11505633750415478"/>
    <s v="Inferior"/>
    <x v="1"/>
    <s v="Secundária"/>
    <d v="2017-02-08T00:00:00"/>
    <s v="-03 08' 48,14880''"/>
  </r>
  <r>
    <n v="1633"/>
    <x v="25"/>
    <s v="Schizolobium amazonicum Huber ex Ducke"/>
    <s v="Caesalpiniaceae"/>
    <n v="310"/>
    <n v="98.675833969951626"/>
    <n v="8"/>
    <n v="15"/>
    <n v="0.76473771326712514"/>
    <n v="2.4042927952519593"/>
    <n v="11.070598333412125"/>
    <s v="Intermediário"/>
    <x v="0"/>
    <s v="Secundária"/>
    <d v="2017-02-08T00:00:00"/>
    <s v="-03 08' 47,65200''"/>
  </r>
  <r>
    <n v="1634"/>
    <x v="30"/>
    <s v="Buchenavia spp."/>
    <s v="Combretaceae"/>
    <n v="81"/>
    <n v="25.783040488922843"/>
    <n v="2"/>
    <n v="7"/>
    <n v="5.221065699006875E-2"/>
    <n v="-0.4423503906411641"/>
    <n v="0.64252446145039177"/>
    <s v="Inferior"/>
    <x v="0"/>
    <s v="Secundária"/>
    <d v="2017-02-08T00:00:00"/>
    <s v="-03 08' 48,19920''"/>
  </r>
  <r>
    <n v="1635"/>
    <x v="23"/>
    <s v="Crescentia cujete L."/>
    <s v="Bignoniaceae"/>
    <n v="84"/>
    <n v="26.737967914438503"/>
    <n v="2"/>
    <n v="2"/>
    <n v="5.6149732620320865E-2"/>
    <n v="-0.36521461735473792"/>
    <n v="0.69404768021551599"/>
    <s v="Inferior"/>
    <x v="1"/>
    <s v="Secundária"/>
    <d v="2017-02-08T00:00:00"/>
    <s v="-03 08' 48,23160''"/>
  </r>
  <r>
    <n v="1636"/>
    <x v="32"/>
    <s v="Theobroma cacao L."/>
    <s v="Sterculiaceae"/>
    <n v="45"/>
    <n v="14.323911382734913"/>
    <n v="1"/>
    <n v="3"/>
    <n v="1.611440030557678E-2"/>
    <n v="-1.6890459068985582"/>
    <n v="0.18469565680810318"/>
    <s v="Inferior"/>
    <x v="1"/>
    <s v="Secundária"/>
    <d v="2017-02-08T00:00:00"/>
    <s v="-03 08' 48,35760''"/>
  </r>
  <r>
    <n v="1637"/>
    <x v="31"/>
    <s v="Piper tuberculatum Jacq."/>
    <s v="Piperaceae"/>
    <n v="33"/>
    <n v="10.504201680672269"/>
    <n v="1"/>
    <n v="3"/>
    <n v="8.6659663865546223E-3"/>
    <n v="-2.3468845098310025"/>
    <n v="9.5666747223737858E-2"/>
    <s v="Inferior"/>
    <x v="1"/>
    <s v="Secundária"/>
    <d v="2017-02-08T00:00:00"/>
    <s v="-03 08' 48,18480''"/>
  </r>
  <r>
    <n v="1638"/>
    <x v="4"/>
    <s v="Ceiba pentandra Gaerth."/>
    <s v="Bombacaceae"/>
    <n v="162"/>
    <n v="51.566080977845687"/>
    <n v="5"/>
    <n v="13"/>
    <n v="0.208842627960275"/>
    <n v="1.0278147793264791"/>
    <n v="2.7949515706703449"/>
    <s v="Intermediário"/>
    <x v="0"/>
    <s v="Secundária"/>
    <d v="2017-02-08T00:00:00"/>
    <s v="-03 08' 47,88240''"/>
  </r>
  <r>
    <n v="1639"/>
    <x v="9"/>
    <s v="Talisia esculenta (A.St.-Hil) Radlk"/>
    <s v="Sapindaceae"/>
    <n v="84"/>
    <n v="26.737967914438503"/>
    <n v="2"/>
    <n v="4"/>
    <n v="5.6149732620320865E-2"/>
    <n v="-0.36521461735473792"/>
    <n v="0.69404768021551599"/>
    <s v="Inferior"/>
    <x v="1"/>
    <s v="Secundária"/>
    <d v="2017-02-08T00:00:00"/>
    <s v="-03 08' 47,82480''"/>
  </r>
  <r>
    <n v="1640"/>
    <x v="4"/>
    <s v="Ceiba pentandra Gaerth."/>
    <s v="Bombacaceae"/>
    <n v="153"/>
    <n v="48.701298701298704"/>
    <n v="4"/>
    <n v="7"/>
    <n v="0.18628246753246755"/>
    <n v="0.90658178357194874"/>
    <n v="2.4758450784308761"/>
    <s v="Inferior"/>
    <x v="0"/>
    <s v="Secundária"/>
    <d v="2017-02-08T00:00:00"/>
    <s v="-03 08' 47,61240''"/>
  </r>
  <r>
    <n v="1641"/>
    <x v="9"/>
    <s v="Talisia esculenta (A.St.-Hil) Radlk"/>
    <s v="Sapindaceae"/>
    <n v="120"/>
    <n v="38.19709702062643"/>
    <n v="3"/>
    <n v="7"/>
    <n v="0.11459129106187928"/>
    <n v="0.39129293873931204"/>
    <n v="1.4788916746279441"/>
    <s v="Inferior"/>
    <x v="0"/>
    <s v="Secundária"/>
    <d v="2017-02-08T00:00:00"/>
    <s v="-03 08' 47,40000''"/>
  </r>
  <r>
    <n v="1642"/>
    <x v="22"/>
    <s v="Genipa caruto H.B.K."/>
    <s v="Rubiaceae"/>
    <n v="64"/>
    <n v="20.371785077667433"/>
    <n v="2"/>
    <n v="4"/>
    <n v="3.2594856124267893E-2"/>
    <n v="-0.94198602789554275"/>
    <n v="0.38985280744899331"/>
    <s v="Inferior"/>
    <x v="0"/>
    <s v="Secundária"/>
    <d v="2017-02-08T00:00:00"/>
    <s v="-03 08' 47,25600''"/>
  </r>
  <r>
    <n v="1643"/>
    <x v="13"/>
    <s v="Psidium guajava L."/>
    <s v="Myrtaceae"/>
    <n v="57"/>
    <n v="18.143621084797555"/>
    <n v="1"/>
    <n v="3"/>
    <n v="2.585466004583652E-2"/>
    <n v="-1.1876653086243261"/>
    <n v="0.30493235659601403"/>
    <s v="Inferior"/>
    <x v="1"/>
    <s v="Secundária"/>
    <d v="2017-02-08T00:00:00"/>
    <s v="-03 08' 47,23440''"/>
  </r>
  <r>
    <n v="1644"/>
    <x v="0"/>
    <s v="Spondias mombin L."/>
    <s v="Anacardiaceae"/>
    <n v="194"/>
    <n v="61.751973516679399"/>
    <n v="6"/>
    <n v="9"/>
    <n v="0.29949707155589517"/>
    <n v="1.410150107671913"/>
    <n v="4.0965702845491245"/>
    <s v="Inferior"/>
    <x v="1"/>
    <s v="Secundária"/>
    <d v="2017-02-08T00:00:00"/>
    <s v="-03 08' 46,79160''"/>
  </r>
  <r>
    <n v="1645"/>
    <x v="22"/>
    <s v="Genipa caruto H.B.K."/>
    <s v="Rubiaceae"/>
    <n v="54"/>
    <n v="17.188693659281896"/>
    <n v="1"/>
    <n v="3"/>
    <n v="2.3204736440030557E-2"/>
    <n v="-1.3023418849385804"/>
    <n v="0.27189430168966694"/>
    <s v="Inferior"/>
    <x v="0"/>
    <s v="Secundária"/>
    <d v="2017-02-08T00:00:00"/>
    <s v="-03 08' 46,72320''"/>
  </r>
  <r>
    <n v="1646"/>
    <x v="31"/>
    <s v="Piper tuberculatum Jacq."/>
    <s v="Piperaceae"/>
    <n v="45"/>
    <n v="14.323911382734913"/>
    <n v="1"/>
    <n v="3"/>
    <n v="1.611440030557678E-2"/>
    <n v="-1.6890459068985582"/>
    <n v="0.18469565680810318"/>
    <s v="Inferior"/>
    <x v="1"/>
    <s v="Secundária"/>
    <d v="2017-02-08T00:00:00"/>
    <s v="-03 08' 46,62600''"/>
  </r>
  <r>
    <n v="1647"/>
    <x v="33"/>
    <s v="Terminalia catappa L."/>
    <s v="Combretaceae"/>
    <n v="79"/>
    <n v="25.146422205245734"/>
    <n v="2"/>
    <n v="5"/>
    <n v="4.9664183855360318E-2"/>
    <n v="-0.4953781526188541"/>
    <n v="0.60934044003998256"/>
    <s v="Inferior"/>
    <x v="0"/>
    <s v="Secundária"/>
    <d v="2017-02-08T00:00:00"/>
    <s v="-03 08' 46,64400''"/>
  </r>
  <r>
    <n v="1648"/>
    <x v="34"/>
    <s v="Rollinia mucosa (Jacq.) Baill."/>
    <s v="Annonaceae"/>
    <n v="63"/>
    <n v="20.053475935828878"/>
    <n v="2"/>
    <n v="4"/>
    <n v="3.158422459893049E-2"/>
    <n v="-0.97538829302496577"/>
    <n v="0.37704592083444133"/>
    <s v="Inferior"/>
    <x v="1"/>
    <s v="Secundária"/>
    <d v="2017-02-08T00:00:00"/>
    <s v="-03 08' 46,46040''"/>
  </r>
  <r>
    <n v="1649"/>
    <x v="4"/>
    <s v="Ceiba pentandra Gaerth."/>
    <s v="Bombacaceae"/>
    <n v="277"/>
    <n v="88.171632289279344"/>
    <n v="8"/>
    <n v="10"/>
    <n v="0.61058855360325937"/>
    <n v="2.1655640829219385"/>
    <n v="8.7195190616723561"/>
    <s v="Inferior"/>
    <x v="0"/>
    <s v="Secundária"/>
    <d v="2017-02-08T00:00:00"/>
    <s v="-03 08' 46,32360''"/>
  </r>
  <r>
    <n v="1650"/>
    <x v="4"/>
    <s v="Ceiba pentandra Gaerth."/>
    <s v="Bombacaceae"/>
    <n v="96"/>
    <n v="30.557677616501145"/>
    <n v="3"/>
    <n v="7"/>
    <n v="7.3338426279602742E-2"/>
    <n v="-8.1994533598126473E-2"/>
    <n v="0.92127699475287428"/>
    <s v="Inferior"/>
    <x v="0"/>
    <s v="Secundária"/>
    <d v="2017-02-08T00:00:00"/>
    <s v="-03 08' 46,35240''"/>
  </r>
  <r>
    <n v="1651"/>
    <x v="6"/>
    <s v="Guatteria sp."/>
    <s v="Annonaceae"/>
    <n v="37"/>
    <n v="11.777438248026483"/>
    <n v="1"/>
    <n v="4"/>
    <n v="1.0894130379424495E-2"/>
    <n v="-2.1042201549830075"/>
    <n v="0.12194073207136039"/>
    <s v="Inferior"/>
    <x v="1"/>
    <s v="Secundária"/>
    <d v="2017-02-08T00:00:00"/>
    <s v="-03 08' 46,46040''"/>
  </r>
  <r>
    <n v="1652"/>
    <x v="4"/>
    <s v="Ceiba pentandra Gaerth."/>
    <s v="Bombacaceae"/>
    <n v="130"/>
    <n v="41.380188439011967"/>
    <n v="4"/>
    <n v="8"/>
    <n v="0.13448561242678889"/>
    <n v="0.56106352171488361"/>
    <n v="1.7525353689408558"/>
    <s v="Inferior"/>
    <x v="0"/>
    <s v="Secundária"/>
    <d v="2017-02-08T00:00:00"/>
    <s v="-03 08' 46,67280''"/>
  </r>
  <r>
    <n v="1653"/>
    <x v="9"/>
    <s v="Talisia esculenta (A.St.-Hil) Radlk"/>
    <s v="Sapindaceae"/>
    <n v="58"/>
    <n v="18.46193022663611"/>
    <n v="1"/>
    <n v="4"/>
    <n v="2.6769798828622356E-2"/>
    <n v="-1.1507774223324514"/>
    <n v="0.31639070454380491"/>
    <s v="Inferior"/>
    <x v="0"/>
    <s v="Secundária"/>
    <d v="2017-02-08T00:00:00"/>
    <s v="-03 08' 46,81320''"/>
  </r>
  <r>
    <n v="1654"/>
    <x v="4"/>
    <s v="Ceiba pentandra Gaerth."/>
    <s v="Bombacaceae"/>
    <n v="124"/>
    <n v="39.470333587980647"/>
    <n v="3"/>
    <n v="7"/>
    <n v="0.12235803412274002"/>
    <n v="0.46084015294687664"/>
    <n v="1.58540540864248"/>
    <s v="Inferior"/>
    <x v="0"/>
    <s v="Secundária"/>
    <d v="2017-02-08T00:00:00"/>
    <s v="-03 08' 46,82400''"/>
  </r>
  <r>
    <n v="1655"/>
    <x v="33"/>
    <s v="Terminalia catappa L."/>
    <s v="Combretaceae"/>
    <n v="126"/>
    <n v="40.106951871657756"/>
    <n v="4"/>
    <n v="9"/>
    <n v="0.12633689839572196"/>
    <n v="0.49477687694267747"/>
    <n v="1.6401322469065756"/>
    <s v="Inferior"/>
    <x v="1"/>
    <s v="Secundária"/>
    <d v="2017-02-08T00:00:00"/>
    <s v="-03 08' 46,96440''"/>
  </r>
  <r>
    <n v="1656"/>
    <x v="33"/>
    <s v="Terminalia catappa L."/>
    <s v="Combretaceae"/>
    <n v="150"/>
    <n v="47.746371275783041"/>
    <n v="4"/>
    <n v="8"/>
    <n v="0.17904889228418638"/>
    <n v="0.86458041107675232"/>
    <n v="2.3740097687672401"/>
    <s v="Inferior"/>
    <x v="1"/>
    <s v="Secundária"/>
    <d v="2017-02-08T00:00:00"/>
    <s v="-03 08' 46,91400''"/>
  </r>
  <r>
    <n v="1657"/>
    <x v="31"/>
    <s v="Piper tuberculatum Jacq."/>
    <s v="Piperaceae"/>
    <n v="45"/>
    <n v="14.323911382734913"/>
    <n v="1"/>
    <n v="3"/>
    <n v="1.611440030557678E-2"/>
    <n v="-1.6890459068985582"/>
    <n v="0.18469565680810318"/>
    <s v="Inferior"/>
    <x v="1"/>
    <s v="Secundária"/>
    <d v="2017-02-08T00:00:00"/>
    <s v="-03 08' 46,60080''"/>
  </r>
  <r>
    <n v="1658"/>
    <x v="33"/>
    <s v="Terminalia catappa L."/>
    <s v="Combretaceae"/>
    <n v="50"/>
    <n v="15.91545709192768"/>
    <n v="1"/>
    <n v="4"/>
    <n v="1.9894321364909599E-2"/>
    <n v="-1.465576253188309"/>
    <n v="0.23094487040739761"/>
    <s v="Inferior"/>
    <x v="0"/>
    <s v="Secundária"/>
    <d v="2017-02-08T00:00:00"/>
    <s v="-03 08' 46,95360''"/>
  </r>
  <r>
    <n v="1659"/>
    <x v="33"/>
    <s v="Terminalia catappa L."/>
    <s v="Combretaceae"/>
    <n v="89"/>
    <n v="28.329513623631271"/>
    <n v="2"/>
    <n v="7"/>
    <n v="6.3033167812579574E-2"/>
    <n v="-0.24257930749953793"/>
    <n v="0.78460152032650043"/>
    <s v="Inferior"/>
    <x v="1"/>
    <s v="Secundária"/>
    <d v="2017-02-08T00:00:00"/>
    <s v="-03 08' 47,14080''"/>
  </r>
  <r>
    <n v="1660"/>
    <x v="25"/>
    <s v="Schizolobium amazonicum Huber ex Ducke"/>
    <s v="Caesalpiniaceae"/>
    <n v="161"/>
    <n v="51.247771836007132"/>
    <n v="5"/>
    <n v="13"/>
    <n v="0.2062722816399287"/>
    <n v="1.0146816104306398"/>
    <n v="2.7584849846986201"/>
    <s v="Intermediário"/>
    <x v="0"/>
    <s v="Secundária"/>
    <d v="2017-02-08T00:00:00"/>
    <s v="-03 08' 47,28480''"/>
  </r>
  <r>
    <n v="1661"/>
    <x v="10"/>
    <s v="Solanum sp."/>
    <s v="Solanaceae"/>
    <n v="35"/>
    <n v="11.140819964349376"/>
    <n v="1"/>
    <n v="3"/>
    <n v="9.7482174688057043E-3"/>
    <n v="-2.2220838092823607"/>
    <n v="0.10838302379668988"/>
    <s v="Inferior"/>
    <x v="1"/>
    <s v="Secundária"/>
    <d v="2017-02-08T00:00:00"/>
    <s v="-03 08' 47,32800''"/>
  </r>
  <r>
    <n v="1662"/>
    <x v="25"/>
    <s v="Schizolobium amazonicum Huber ex Ducke"/>
    <s v="Caesalpiniaceae"/>
    <n v="89"/>
    <n v="28.329513623631271"/>
    <n v="2"/>
    <n v="12"/>
    <n v="6.3033167812579574E-2"/>
    <n v="-0.24257930749953793"/>
    <n v="0.78460152032650043"/>
    <s v="Intermediário"/>
    <x v="0"/>
    <s v="Secundária"/>
    <d v="2017-02-08T00:00:00"/>
    <s v="-03 08' 47,42880''"/>
  </r>
  <r>
    <n v="1663"/>
    <x v="4"/>
    <s v="Ceiba pentandra Gaerth."/>
    <s v="Bombacaceae"/>
    <n v="95"/>
    <n v="30.239368474662594"/>
    <n v="3"/>
    <n v="7"/>
    <n v="7.1818500127323645E-2"/>
    <n v="-0.10420416061665971"/>
    <n v="0.90104132148969274"/>
    <s v="Inferior"/>
    <x v="0"/>
    <s v="Secundária"/>
    <d v="2017-02-08T00:00:00"/>
    <s v="-03 08' 47,28120''"/>
  </r>
  <r>
    <n v="1664"/>
    <x v="4"/>
    <s v="Ceiba pentandra Gaerth."/>
    <s v="Bombacaceae"/>
    <n v="121"/>
    <n v="38.515406162464984"/>
    <n v="3"/>
    <n v="8"/>
    <n v="0.11650910364145654"/>
    <n v="0.40889469950928081"/>
    <n v="1.5051532187680081"/>
    <s v="Inferior"/>
    <x v="0"/>
    <s v="Secundária"/>
    <d v="2017-02-08T00:00:00"/>
    <s v="-03 08' 46,96080''"/>
  </r>
  <r>
    <n v="1665"/>
    <x v="33"/>
    <s v="Terminalia catappa L."/>
    <s v="Combretaceae"/>
    <n v="75"/>
    <n v="23.87318563789152"/>
    <n v="2"/>
    <n v="9"/>
    <n v="4.4762223071046596E-2"/>
    <n v="-0.60558475889089181"/>
    <n v="0.54575519810860063"/>
    <s v="Inferior"/>
    <x v="0"/>
    <s v="Secundária"/>
    <d v="2017-02-08T00:00:00"/>
    <s v="-03 08' 47,13360''"/>
  </r>
  <r>
    <n v="1666"/>
    <x v="25"/>
    <s v="Schizolobium amazonicum Huber ex Ducke"/>
    <s v="Caesalpiniaceae"/>
    <n v="255"/>
    <n v="81.168831168831176"/>
    <n v="8"/>
    <n v="15"/>
    <n v="0.5174512987012988"/>
    <n v="1.9900429315796169"/>
    <n v="7.3158478364715247"/>
    <s v="Intermediário"/>
    <x v="0"/>
    <s v="Secundária"/>
    <d v="2017-02-08T00:00:00"/>
    <s v="-03 08' 47,42160''"/>
  </r>
  <r>
    <n v="1667"/>
    <x v="0"/>
    <s v="Spondias mombin L."/>
    <s v="Anacardiaceae"/>
    <n v="115"/>
    <n v="36.605551311433665"/>
    <n v="3"/>
    <n v="7"/>
    <n v="0.1052409600203718"/>
    <n v="0.30102399655704648"/>
    <n v="1.3512417662991014"/>
    <s v="Inferior"/>
    <x v="1"/>
    <s v="Secundária"/>
    <d v="2017-02-08T00:00:00"/>
    <s v="-03 08' 46,70160''"/>
  </r>
  <r>
    <n v="1668"/>
    <x v="9"/>
    <s v="Talisia esculenta (A.St.-Hil) Radlk"/>
    <s v="Sapindaceae"/>
    <n v="69"/>
    <n v="21.963330786860197"/>
    <n v="2"/>
    <n v="6"/>
    <n v="3.7886745607333835E-2"/>
    <n v="-0.78243715145061987"/>
    <n v="0.45729016672323475"/>
    <s v="Inferior"/>
    <x v="0"/>
    <s v="Secundária"/>
    <d v="2017-02-08T00:00:00"/>
    <s v="-03 08' 46,53960''"/>
  </r>
  <r>
    <n v="1669"/>
    <x v="3"/>
    <s v="Tachigali paniculata Aubl."/>
    <s v="Caesalpiniaceae"/>
    <n v="62"/>
    <n v="19.735166793990324"/>
    <n v="2"/>
    <n v="9"/>
    <n v="3.0589508530685004E-2"/>
    <n v="-1.0093250170207675"/>
    <n v="0.36446490417157018"/>
    <s v="Inferior"/>
    <x v="0"/>
    <s v="Secundária"/>
    <d v="2017-02-08T00:00:00"/>
    <s v="-03 08' 46,45320''"/>
  </r>
  <r>
    <n v="1670"/>
    <x v="3"/>
    <s v="Tachigali paniculata Aubl."/>
    <s v="Caesalpiniaceae"/>
    <n v="41"/>
    <n v="13.050674815380697"/>
    <n v="1"/>
    <n v="5"/>
    <n v="1.3376941685765214E-2"/>
    <n v="-1.8864906942215693"/>
    <n v="0.15160289733901439"/>
    <s v="Inferior"/>
    <x v="0"/>
    <s v="Secundária"/>
    <d v="2017-02-08T00:00:00"/>
    <s v="-03 08' 46,45320''"/>
  </r>
  <r>
    <n v="1671"/>
    <x v="3"/>
    <s v="Tachigali paniculata Aubl."/>
    <s v="Caesalpiniaceae"/>
    <n v="58"/>
    <n v="18.46193022663611"/>
    <n v="1"/>
    <n v="5"/>
    <n v="2.6769798828622356E-2"/>
    <n v="-1.1507774223324514"/>
    <n v="0.31639070454380491"/>
    <s v="Inferior"/>
    <x v="0"/>
    <s v="Secundária"/>
    <d v="2017-02-08T00:00:00"/>
    <s v="-03 08' 46,24157''"/>
  </r>
  <r>
    <n v="1672"/>
    <x v="30"/>
    <s v="Buchenavia spp."/>
    <s v="Combretaceae"/>
    <n v="84"/>
    <n v="26.737967914438503"/>
    <n v="2"/>
    <n v="8"/>
    <n v="5.6149732620320865E-2"/>
    <n v="-0.36521461735473792"/>
    <n v="0.69404768021551599"/>
    <s v="Inferior"/>
    <x v="0"/>
    <s v="Secundária"/>
    <d v="2017-02-09T00:00:00"/>
    <s v="-03 08' 46,37477''"/>
  </r>
  <r>
    <n v="1673"/>
    <x v="3"/>
    <s v="Tachigali paniculata Aubl."/>
    <s v="Caesalpiniaceae"/>
    <n v="90"/>
    <n v="28.647822765469826"/>
    <n v="2"/>
    <n v="7"/>
    <n v="6.445760122230712E-2"/>
    <n v="-0.21888073693091492"/>
    <n v="0.80341753048051878"/>
    <s v="Inferior"/>
    <x v="0"/>
    <s v="Secundária"/>
    <d v="2017-02-09T00:00:00"/>
    <s v="-03 08' 46,39997''"/>
  </r>
  <r>
    <n v="1674"/>
    <x v="9"/>
    <s v="Talisia esculenta (A.St.-Hil) Radlk"/>
    <s v="Sapindaceae"/>
    <n v="44"/>
    <n v="14.005602240896359"/>
    <n v="1"/>
    <n v="5"/>
    <n v="1.5406162464985993E-2"/>
    <n v="-1.7367108341607755"/>
    <n v="0.17609866680815789"/>
    <s v="Inferior"/>
    <x v="0"/>
    <s v="Secundária"/>
    <d v="2017-02-09T00:00:00"/>
    <s v="-03 08' 46,61160''"/>
  </r>
  <r>
    <n v="1675"/>
    <x v="3"/>
    <s v="Tachigali paniculata Aubl."/>
    <s v="Caesalpiniaceae"/>
    <n v="100"/>
    <n v="31.830914183855359"/>
    <n v="3"/>
    <n v="10"/>
    <n v="7.9577285459638394E-2"/>
    <n v="4.5889167793351504E-3"/>
    <n v="1.0045994619821215"/>
    <s v="Inferior"/>
    <x v="0"/>
    <s v="Secundária"/>
    <d v="2017-02-09T00:00:00"/>
    <s v="-03 08' 46,57560''"/>
  </r>
  <r>
    <n v="1676"/>
    <x v="4"/>
    <s v="Ceiba pentandra Gaerth."/>
    <s v="Bombacaceae"/>
    <n v="196"/>
    <n v="62.388591800356508"/>
    <n v="6"/>
    <n v="12"/>
    <n v="0.3057040998217469"/>
    <n v="1.4319041445265208"/>
    <n v="4.1866636194216085"/>
    <s v="Intermediário"/>
    <x v="0"/>
    <s v="Secundária"/>
    <d v="2017-02-09T00:00:00"/>
    <s v="-03 08' 46,74480''"/>
  </r>
  <r>
    <n v="1677"/>
    <x v="20"/>
    <s v="Bombax munguba Mart."/>
    <s v="Bombacaceae"/>
    <n v="210"/>
    <n v="66.844919786096256"/>
    <n v="6"/>
    <n v="8"/>
    <n v="0.35093582887700536"/>
    <n v="1.5782380249503438"/>
    <n v="4.8464090320478563"/>
    <s v="Inferior"/>
    <x v="0"/>
    <s v="Secundária"/>
    <d v="2017-02-09T00:00:00"/>
    <s v="-03 08' 47,09040''"/>
  </r>
  <r>
    <n v="1678"/>
    <x v="12"/>
    <s v="Clusia sp."/>
    <s v="Clusiaceae"/>
    <n v="33"/>
    <n v="10.504201680672269"/>
    <n v="1"/>
    <n v="3"/>
    <n v="8.6659663865546223E-3"/>
    <n v="-2.3468845098310025"/>
    <n v="9.5666747223737858E-2"/>
    <s v="Inferior"/>
    <x v="0"/>
    <s v="Secundária"/>
    <d v="2017-02-09T00:00:00"/>
    <s v="-03 08' 46,94280''"/>
  </r>
  <r>
    <n v="1679"/>
    <x v="6"/>
    <s v="Guatteria sp."/>
    <s v="Annonaceae"/>
    <n v="65"/>
    <n v="20.690094219505983"/>
    <n v="2"/>
    <n v="5"/>
    <n v="3.3621403106697222E-2"/>
    <n v="-0.90910164825276052"/>
    <n v="0.40288599484799426"/>
    <s v="Inferior"/>
    <x v="0"/>
    <s v="Secundária"/>
    <d v="2017-02-09T00:00:00"/>
    <s v="-03 08' 46,59720''"/>
  </r>
  <r>
    <n v="1680"/>
    <x v="22"/>
    <s v="Genipa caruto H.B.K."/>
    <s v="Rubiaceae"/>
    <n v="43"/>
    <n v="13.687293099057806"/>
    <n v="1"/>
    <n v="3"/>
    <n v="1.4713840081487146E-2"/>
    <n v="-1.7854716023153614"/>
    <n v="0.16771794617454117"/>
    <s v="Inferior"/>
    <x v="0"/>
    <s v="Secundária"/>
    <d v="2017-02-09T00:00:00"/>
    <s v="-03 08' 46,59077''"/>
  </r>
  <r>
    <n v="1681"/>
    <x v="25"/>
    <s v="Schizolobium amazonicum Huber ex Ducke"/>
    <s v="Caesalpiniaceae"/>
    <n v="120"/>
    <n v="38.19709702062643"/>
    <n v="3"/>
    <n v="15"/>
    <n v="0.11459129106187928"/>
    <n v="0.39129293873931204"/>
    <n v="1.4788916746279441"/>
    <s v="Intermediário"/>
    <x v="0"/>
    <s v="Secundária"/>
    <d v="2017-02-09T00:00:00"/>
    <s v="-03 08' 46,66560''"/>
  </r>
  <r>
    <n v="1682"/>
    <x v="33"/>
    <s v="Terminalia catappa L."/>
    <s v="Combretaceae"/>
    <n v="130"/>
    <n v="41.380188439011967"/>
    <n v="4"/>
    <n v="7"/>
    <n v="0.13448561242678889"/>
    <n v="0.56106352171488361"/>
    <n v="1.7525353689408558"/>
    <s v="Inferior"/>
    <x v="1"/>
    <s v="Secundária"/>
    <d v="2017-02-09T00:00:00"/>
    <s v="-03 08' 47,18760''"/>
  </r>
  <r>
    <n v="1683"/>
    <x v="6"/>
    <s v="Guatteria sp."/>
    <s v="Annonaceae"/>
    <n v="42"/>
    <n v="13.368983957219251"/>
    <n v="1"/>
    <n v="3"/>
    <n v="1.4037433155080216E-2"/>
    <n v="-1.8353797873223829"/>
    <n v="0.15955289409340709"/>
    <s v="Inferior"/>
    <x v="0"/>
    <s v="Secundária"/>
    <d v="2017-02-09T00:00:00"/>
    <s v="-03 08' 47,31720''"/>
  </r>
  <r>
    <n v="1684"/>
    <x v="4"/>
    <s v="Ceiba pentandra Gaerth."/>
    <s v="Bombacaceae"/>
    <n v="221"/>
    <n v="70.346320346320354"/>
    <n v="7"/>
    <n v="12"/>
    <n v="0.38866341991342002"/>
    <n v="1.6865260422177473"/>
    <n v="5.4006863223075632"/>
    <s v="Intermediário"/>
    <x v="0"/>
    <s v="Secundária"/>
    <d v="2017-02-09T00:00:00"/>
    <s v="-03 08' 47,41440''"/>
  </r>
  <r>
    <n v="1685"/>
    <x v="30"/>
    <s v="Buchenavia spp."/>
    <s v="Combretaceae"/>
    <n v="64"/>
    <n v="20.371785077667433"/>
    <n v="2"/>
    <n v="7"/>
    <n v="3.2594856124267893E-2"/>
    <n v="-0.94198602789554275"/>
    <n v="0.38985280744899331"/>
    <s v="Inferior"/>
    <x v="0"/>
    <s v="Secundária"/>
    <d v="2017-02-09T00:00:00"/>
    <s v="-03 08' 47,02920''"/>
  </r>
  <r>
    <n v="1686"/>
    <x v="3"/>
    <s v="Tachigali paniculata Aubl."/>
    <s v="Caesalpiniaceae"/>
    <n v="90"/>
    <n v="28.647822765469826"/>
    <n v="2"/>
    <n v="7"/>
    <n v="6.445760122230712E-2"/>
    <n v="-0.21888073693091492"/>
    <n v="0.80341753048051878"/>
    <s v="Inferior"/>
    <x v="0"/>
    <s v="Secundária"/>
    <d v="2017-02-09T00:00:00"/>
    <s v="-03 08' 47,37893''"/>
  </r>
  <r>
    <n v="1687"/>
    <x v="4"/>
    <s v="Ceiba pentandra Gaerth."/>
    <s v="Bombacaceae"/>
    <n v="230"/>
    <n v="73.21110262286733"/>
    <n v="7"/>
    <n v="10"/>
    <n v="0.42096384008148718"/>
    <n v="1.7711891665246915"/>
    <n v="5.8778389363540837"/>
    <s v="Inferior"/>
    <x v="0"/>
    <s v="Secundária"/>
    <d v="2017-02-09T00:00:00"/>
    <s v="-03 08' 47,45760''"/>
  </r>
  <r>
    <n v="1688"/>
    <x v="30"/>
    <s v="Buchenavia spp."/>
    <s v="Combretaceae"/>
    <n v="72"/>
    <n v="22.918258212375861"/>
    <n v="2"/>
    <n v="8"/>
    <n v="4.1252864782276556E-2"/>
    <n v="-0.69216820926835343"/>
    <n v="0.50048972532019842"/>
    <s v="Inferior"/>
    <x v="0"/>
    <s v="Secundária"/>
    <d v="2017-02-09T00:00:00"/>
    <s v="-03 08' 47,55480''"/>
  </r>
  <r>
    <n v="1689"/>
    <x v="4"/>
    <s v="Ceiba pentandra Gaerth."/>
    <s v="Bombacaceae"/>
    <n v="152"/>
    <n v="48.38298955946015"/>
    <n v="4"/>
    <n v="11"/>
    <n v="0.18385536032594857"/>
    <n v="0.8926735370135459"/>
    <n v="2.4416487712164776"/>
    <s v="Intermediário"/>
    <x v="0"/>
    <s v="Secundária"/>
    <d v="2017-02-09T00:00:00"/>
    <s v="-03 08' 47,75280''"/>
  </r>
  <r>
    <n v="1690"/>
    <x v="3"/>
    <s v="Tachigali paniculata Aubl."/>
    <s v="Caesalpiniaceae"/>
    <n v="77"/>
    <n v="24.509803921568629"/>
    <n v="2"/>
    <n v="9"/>
    <n v="4.7181372549019614E-2"/>
    <n v="-0.54976574794974287"/>
    <n v="0.57708497788747848"/>
    <s v="Inferior"/>
    <x v="0"/>
    <s v="Secundária"/>
    <d v="2017-02-09T00:00:00"/>
    <s v="-03 08' 48,13800''"/>
  </r>
  <r>
    <n v="1691"/>
    <x v="4"/>
    <s v="Ceiba pentandra Gaerth."/>
    <s v="Bombacaceae"/>
    <n v="160"/>
    <n v="50.929462694168578"/>
    <n v="5"/>
    <n v="12"/>
    <n v="0.20371785077667434"/>
    <n v="1.0014666144095399"/>
    <n v="2.7222714246423578"/>
    <s v="Intermediário"/>
    <x v="0"/>
    <s v="Secundária"/>
    <d v="2017-02-09T00:00:00"/>
    <s v="-03 08' 48,13080''"/>
  </r>
  <r>
    <n v="1692"/>
    <x v="10"/>
    <s v="Solanum sp."/>
    <s v="Solanaceae"/>
    <n v="53"/>
    <n v="16.870384517443341"/>
    <n v="1"/>
    <n v="4"/>
    <n v="2.2353259485612426E-2"/>
    <n v="-1.3419878990573562"/>
    <n v="0.26132566285327374"/>
    <s v="Inferior"/>
    <x v="1"/>
    <s v="Secundária"/>
    <d v="2017-02-09T00:00:00"/>
    <s v="-03 08' 48,40080''"/>
  </r>
  <r>
    <n v="1693"/>
    <x v="3"/>
    <s v="Tachigali paniculata Aubl."/>
    <s v="Caesalpiniaceae"/>
    <n v="65"/>
    <n v="20.690094219505983"/>
    <n v="2"/>
    <n v="7"/>
    <n v="3.3621403106697222E-2"/>
    <n v="-0.90910164825276052"/>
    <n v="0.40288599484799426"/>
    <s v="Inferior"/>
    <x v="0"/>
    <s v="Secundária"/>
    <d v="2017-02-09T00:00:00"/>
    <s v="-03 08' 48,30720''"/>
  </r>
  <r>
    <n v="1694"/>
    <x v="10"/>
    <s v="Solanum sp."/>
    <s v="Solanaceae"/>
    <n v="120"/>
    <n v="38.19709702062643"/>
    <n v="3"/>
    <n v="5"/>
    <n v="0.11459129106187928"/>
    <n v="0.39129293873931204"/>
    <n v="1.4788916746279441"/>
    <s v="Inferior"/>
    <x v="2"/>
    <s v="Secundária"/>
    <d v="2017-02-09T00:00:00"/>
    <s v="-03 08' 48,04800''"/>
  </r>
  <r>
    <n v="1695"/>
    <x v="9"/>
    <s v="Talisia esculenta (A.St.-Hil) Radlk"/>
    <s v="Sapindaceae"/>
    <n v="74"/>
    <n v="23.554876496052966"/>
    <n v="2"/>
    <n v="4"/>
    <n v="4.3576521517697982E-2"/>
    <n v="-0.6340549850153625"/>
    <n v="0.53043652199980107"/>
    <s v="Inferior"/>
    <x v="0"/>
    <s v="Secundária"/>
    <d v="2017-02-09T00:00:00"/>
    <s v="-03 08' 47,76720''"/>
  </r>
  <r>
    <n v="1696"/>
    <x v="23"/>
    <s v="Crescentia cujete L."/>
    <s v="Bignoniaceae"/>
    <n v="40"/>
    <n v="12.732365673542144"/>
    <n v="1"/>
    <n v="2"/>
    <n v="1.2732365673542146E-2"/>
    <n v="-1.9388637255257484"/>
    <n v="0.14386732971233054"/>
    <s v="Inferior"/>
    <x v="1"/>
    <s v="Secundária"/>
    <d v="2017-02-09T00:00:00"/>
    <s v="-03 08' 47,52960''"/>
  </r>
  <r>
    <n v="1697"/>
    <x v="25"/>
    <s v="Schizolobium amazonicum Huber ex Ducke"/>
    <s v="Caesalpiniaceae"/>
    <n v="110"/>
    <n v="35.0140056022409"/>
    <n v="3"/>
    <n v="13"/>
    <n v="9.6288515406162484E-2"/>
    <n v="0.20674180814430887"/>
    <n v="1.229665041291734"/>
    <s v="Intermediário"/>
    <x v="0"/>
    <s v="Secundária"/>
    <d v="2017-02-09T00:00:00"/>
    <s v="-03 08' 47,47560''"/>
  </r>
  <r>
    <n v="1698"/>
    <x v="3"/>
    <s v="Tachigali paniculata Aubl."/>
    <s v="Caesalpiniaceae"/>
    <n v="118"/>
    <n v="37.560478736949328"/>
    <n v="3"/>
    <n v="9"/>
    <n v="0.11080341227400051"/>
    <n v="0.35564504079026893"/>
    <n v="1.427100895742516"/>
    <s v="Inferior"/>
    <x v="0"/>
    <s v="Secundária"/>
    <d v="2017-02-09T00:00:00"/>
    <s v="-03 08' 47,60213''"/>
  </r>
  <r>
    <n v="1699"/>
    <x v="31"/>
    <s v="Piper tuberculatum Jacq."/>
    <s v="Piperaceae"/>
    <n v="40"/>
    <n v="12.732365673542144"/>
    <n v="1"/>
    <n v="2"/>
    <n v="1.2732365673542146E-2"/>
    <n v="-1.9388637255257484"/>
    <n v="0.14386732971233054"/>
    <s v="Inferior"/>
    <x v="1"/>
    <s v="Secundária"/>
    <d v="2017-02-09T00:00:00"/>
    <s v="-03 08' 47,79600''"/>
  </r>
  <r>
    <n v="1700"/>
    <x v="30"/>
    <s v="Buchenavia spp."/>
    <s v="Combretaceae"/>
    <n v="61"/>
    <n v="19.416857652151769"/>
    <n v="1"/>
    <n v="6"/>
    <n v="2.9610707919531448E-2"/>
    <n v="-1.0438135817898138"/>
    <n v="0.35210932057348859"/>
    <s v="Inferior"/>
    <x v="0"/>
    <s v="Secundária"/>
    <d v="2017-02-09T00:00:00"/>
    <s v="-03 08' 47,92200''"/>
  </r>
  <r>
    <n v="1701"/>
    <x v="30"/>
    <s v="Buchenavia spp."/>
    <s v="Combretaceae"/>
    <n v="55"/>
    <n v="17.50700280112045"/>
    <n v="1"/>
    <n v="7"/>
    <n v="2.4072128851540621E-2"/>
    <n v="-1.2634233618233353"/>
    <n v="0.28268463636772356"/>
    <s v="Inferior"/>
    <x v="0"/>
    <s v="Secundária"/>
    <d v="2017-02-09T00:00:00"/>
    <s v="-03 08' 48,03720''"/>
  </r>
  <r>
    <n v="1702"/>
    <x v="25"/>
    <s v="Schizolobium amazonicum Huber ex Ducke"/>
    <s v="Caesalpiniaceae"/>
    <n v="41"/>
    <n v="13.050674815380697"/>
    <n v="1"/>
    <n v="5"/>
    <n v="1.3376941685765214E-2"/>
    <n v="-1.8864906942215693"/>
    <n v="0.15160289733901439"/>
    <s v="Inferior"/>
    <x v="0"/>
    <s v="Secundária"/>
    <d v="2017-02-09T00:00:00"/>
    <s v="-03 08' 47,88600''"/>
  </r>
  <r>
    <n v="1703"/>
    <x v="4"/>
    <s v="Ceiba pentandra Gaerth."/>
    <s v="Bombacaceae"/>
    <n v="219"/>
    <n v="69.709702062643245"/>
    <n v="7"/>
    <n v="12"/>
    <n v="0.38166061879297175"/>
    <n v="1.6672440912393922"/>
    <n v="5.2975481019372852"/>
    <s v="Intermediário"/>
    <x v="0"/>
    <s v="Secundária"/>
    <d v="2017-02-09T00:00:00"/>
    <s v="-03 08' 47,88600''"/>
  </r>
  <r>
    <n v="1704"/>
    <x v="4"/>
    <s v="Ceiba pentandra Gaerth."/>
    <s v="Bombacaceae"/>
    <n v="305"/>
    <n v="97.084288260758854"/>
    <n v="8"/>
    <n v="13"/>
    <n v="0.7402676979882864"/>
    <n v="2.3698042304829139"/>
    <n v="10.695298265768679"/>
    <s v="Intermediário"/>
    <x v="0"/>
    <s v="Secundária"/>
    <d v="2017-02-09T00:00:00"/>
    <s v="-03 08' 48,04080''"/>
  </r>
  <r>
    <n v="1705"/>
    <x v="4"/>
    <s v="Ceiba pentandra Gaerth."/>
    <s v="Bombacaceae"/>
    <n v="240"/>
    <n v="76.39419404125286"/>
    <n v="7"/>
    <n v="14"/>
    <n v="0.45836516424751711"/>
    <n v="1.8614581087069562"/>
    <n v="6.4331101099593049"/>
    <s v="Intermediário"/>
    <x v="0"/>
    <s v="Secundária"/>
    <d v="2017-02-09T00:00:00"/>
    <s v="-03 08' 48,23160''"/>
  </r>
  <r>
    <n v="1706"/>
    <x v="7"/>
    <s v="Inga sp."/>
    <s v="Mimosaceae"/>
    <n v="52"/>
    <n v="16.552075375604787"/>
    <n v="1"/>
    <n v="5"/>
    <n v="2.1517697988286219E-2"/>
    <n v="-1.382389120590199"/>
    <n v="0.25097821897939893"/>
    <s v="Inferior"/>
    <x v="1"/>
    <s v="Secundária"/>
    <d v="2017-02-09T00:00:00"/>
    <s v="-03 08' 48,50520''"/>
  </r>
  <r>
    <n v="1707"/>
    <x v="9"/>
    <s v="Talisia esculenta (A.St.-Hil) Radlk"/>
    <s v="Sapindaceae"/>
    <n v="110"/>
    <n v="35.0140056022409"/>
    <n v="3"/>
    <n v="5"/>
    <n v="9.6288515406162484E-2"/>
    <n v="0.20674180814430887"/>
    <n v="1.229665041291734"/>
    <s v="Inferior"/>
    <x v="0"/>
    <s v="Secundária"/>
    <d v="2017-02-09T00:00:00"/>
    <s v="-03 08' 49,11360''"/>
  </r>
  <r>
    <n v="1708"/>
    <x v="4"/>
    <s v="Ceiba pentandra Gaerth."/>
    <s v="Bombacaceae"/>
    <n v="165"/>
    <n v="52.521008403361343"/>
    <n v="5"/>
    <n v="13"/>
    <n v="0.21664915966386558"/>
    <n v="1.0667333024417252"/>
    <n v="2.9058713754219574"/>
    <s v="Intermediário"/>
    <x v="0"/>
    <s v="Secundária"/>
    <d v="2017-02-09T00:00:00"/>
    <s v="-03 08' 49,26480''"/>
  </r>
  <r>
    <n v="1709"/>
    <x v="4"/>
    <s v="Ceiba pentandra Gaerth."/>
    <s v="Bombacaceae"/>
    <n v="98"/>
    <n v="31.194295900178254"/>
    <n v="3"/>
    <n v="5"/>
    <n v="7.6426024955436725E-2"/>
    <n v="-3.8261025441124197E-2"/>
    <n v="0.96246168111515096"/>
    <s v="Inferior"/>
    <x v="1"/>
    <s v="Secundária"/>
    <d v="2017-02-09T00:00:00"/>
    <s v="-03 08' 49,62120''"/>
  </r>
  <r>
    <n v="1710"/>
    <x v="21"/>
    <s v="Tectona grandis L.f."/>
    <s v="Verbenaceae "/>
    <n v="198"/>
    <n v="63.025210084033617"/>
    <n v="6"/>
    <n v="7"/>
    <n v="0.31197478991596633"/>
    <n v="1.453437324401702"/>
    <n v="4.2777934363732184"/>
    <s v="Inferior"/>
    <x v="0"/>
    <s v="Secundária"/>
    <d v="2017-02-09T00:00:00"/>
    <s v="-03 08' 49,68960''"/>
  </r>
  <r>
    <n v="1711"/>
    <x v="24"/>
    <s v="Schefflera morototoni (Aubl.) Maguire et al."/>
    <s v="Araliaceae"/>
    <n v="49"/>
    <n v="15.597147950089127"/>
    <n v="1"/>
    <n v="4"/>
    <n v="1.9106506238859181E-2"/>
    <n v="-1.5084261954087674"/>
    <n v="0.22125792082216006"/>
    <s v="Inferior"/>
    <x v="0"/>
    <s v="Secundária"/>
    <d v="2017-02-09T00:00:00"/>
    <s v="-03 08' 49,81200''"/>
  </r>
  <r>
    <n v="1712"/>
    <x v="20"/>
    <s v="Bombax munguba Mart."/>
    <s v="Bombacaceae"/>
    <n v="118"/>
    <n v="37.560478736949328"/>
    <n v="3"/>
    <n v="7"/>
    <n v="0.11080341227400051"/>
    <n v="0.35564504079026893"/>
    <n v="1.427100895742516"/>
    <s v="Inferior"/>
    <x v="0"/>
    <s v="Secundária"/>
    <d v="2017-02-09T00:00:00"/>
    <s v="-03 08' 49,60680''"/>
  </r>
  <r>
    <n v="1713"/>
    <x v="33"/>
    <s v="Terminalia catappa L."/>
    <s v="Combretaceae"/>
    <n v="33"/>
    <n v="10.504201680672269"/>
    <n v="1"/>
    <n v="3"/>
    <n v="8.6659663865546223E-3"/>
    <n v="-2.3468845098310025"/>
    <n v="9.5666747223737858E-2"/>
    <s v="Inferior"/>
    <x v="0"/>
    <s v="Secundária"/>
    <d v="2017-02-09T00:00:00"/>
    <s v="-03 08' 49,61400''"/>
  </r>
  <r>
    <n v="1714"/>
    <x v="33"/>
    <s v="Terminalia catappa L."/>
    <s v="Combretaceae"/>
    <n v="43"/>
    <n v="13.687293099057806"/>
    <n v="1"/>
    <n v="4"/>
    <n v="1.4713840081487146E-2"/>
    <n v="-1.7854716023153614"/>
    <n v="0.16771794617454117"/>
    <s v="Inferior"/>
    <x v="0"/>
    <s v="Secundária"/>
    <d v="2017-02-09T00:00:00"/>
    <s v="-03 08' 49,46280''"/>
  </r>
  <r>
    <n v="1715"/>
    <x v="25"/>
    <s v="Schizolobium amazonicum Huber ex Ducke"/>
    <s v="Caesalpiniaceae"/>
    <n v="82"/>
    <n v="26.101349630761394"/>
    <n v="2"/>
    <n v="10"/>
    <n v="5.3507766743060854E-2"/>
    <n v="-0.41632552425392522"/>
    <n v="0.65946556350457108"/>
    <s v="Inferior"/>
    <x v="0"/>
    <s v="Secundária"/>
    <d v="2017-02-09T00:00:00"/>
    <s v="-03 08' 49,48080''"/>
  </r>
  <r>
    <n v="1716"/>
    <x v="4"/>
    <s v="Ceiba pentandra Gaerth."/>
    <s v="Bombacaceae"/>
    <n v="153"/>
    <n v="48.701298701298704"/>
    <n v="4"/>
    <n v="12"/>
    <n v="0.18628246753246755"/>
    <n v="0.90658178357194874"/>
    <n v="2.4758450784308761"/>
    <s v="Intermediário"/>
    <x v="0"/>
    <s v="Secundária"/>
    <d v="2017-02-09T00:00:00"/>
    <s v="-03 08' 49,11360''"/>
  </r>
  <r>
    <n v="1717"/>
    <x v="25"/>
    <s v="Schizolobium amazonicum Huber ex Ducke"/>
    <s v="Caesalpiniaceae"/>
    <n v="137"/>
    <n v="43.608352431881848"/>
    <n v="4"/>
    <n v="14"/>
    <n v="0.14935860707919535"/>
    <n v="0.67230249598004566"/>
    <n v="1.9587421283714281"/>
    <s v="Intermediário"/>
    <x v="0"/>
    <s v="Secundária"/>
    <d v="2017-02-09T00:00:00"/>
    <s v="-03 08' 48,49800''"/>
  </r>
  <r>
    <n v="1718"/>
    <x v="25"/>
    <s v="Schizolobium amazonicum Huber ex Ducke"/>
    <s v="Caesalpiniaceae"/>
    <n v="95"/>
    <n v="30.239368474662594"/>
    <n v="3"/>
    <n v="14"/>
    <n v="7.1818500127323645E-2"/>
    <n v="-0.10420416061665971"/>
    <n v="0.90104132148969274"/>
    <s v="Intermediário"/>
    <x v="0"/>
    <s v="Secundária"/>
    <d v="2017-02-09T00:00:00"/>
    <s v="-03 08' 48,80040''"/>
  </r>
  <r>
    <n v="1719"/>
    <x v="4"/>
    <s v="Ceiba pentandra Gaerth."/>
    <s v="Bombacaceae"/>
    <n v="228"/>
    <n v="72.574484339190221"/>
    <n v="7"/>
    <n v="14"/>
    <n v="0.41367456073338432"/>
    <n v="1.7526650313109622"/>
    <n v="5.7699593262071636"/>
    <s v="Intermediário"/>
    <x v="0"/>
    <s v="Secundária"/>
    <d v="2017-02-09T00:00:00"/>
    <s v="-03 08' 48,73200''"/>
  </r>
  <r>
    <n v="1720"/>
    <x v="25"/>
    <s v="Schizolobium amazonicum Huber ex Ducke"/>
    <s v="Caesalpiniaceae"/>
    <n v="56"/>
    <n v="17.825311942959001"/>
    <n v="1"/>
    <n v="8"/>
    <n v="2.4955436720142603E-2"/>
    <n v="-1.2252061116521551"/>
    <n v="0.29369715967786642"/>
    <s v="Inferior"/>
    <x v="0"/>
    <s v="Secundária"/>
    <d v="2017-02-09T00:00:00"/>
    <s v="-03 08' 48,64920''"/>
  </r>
  <r>
    <n v="1721"/>
    <x v="3"/>
    <s v="Tachigali paniculata Aubl."/>
    <s v="Caesalpiniaceae"/>
    <n v="74"/>
    <n v="23.554876496052966"/>
    <n v="2"/>
    <n v="7"/>
    <n v="4.3576521517697982E-2"/>
    <n v="-0.6340549850153625"/>
    <n v="0.53043652199980107"/>
    <s v="Inferior"/>
    <x v="0"/>
    <s v="Secundária"/>
    <d v="2017-02-09T00:00:00"/>
    <s v="-03 08' 48,26400''"/>
  </r>
  <r>
    <n v="1722"/>
    <x v="30"/>
    <s v="Buchenavia spp."/>
    <s v="Combretaceae"/>
    <n v="54"/>
    <n v="17.188693659281896"/>
    <n v="1"/>
    <n v="7"/>
    <n v="2.3204736440030557E-2"/>
    <n v="-1.3023418849385804"/>
    <n v="0.27189430168966694"/>
    <s v="Inferior"/>
    <x v="0"/>
    <s v="Secundária"/>
    <d v="2017-02-09T00:00:00"/>
    <s v="-03 08' 48,27120''"/>
  </r>
  <r>
    <n v="1723"/>
    <x v="30"/>
    <s v="Buchenavia spp."/>
    <s v="Combretaceae"/>
    <n v="62"/>
    <n v="19.735166793990324"/>
    <n v="2"/>
    <n v="7"/>
    <n v="3.0589508530685004E-2"/>
    <n v="-1.0093250170207675"/>
    <n v="0.36446490417157018"/>
    <s v="Inferior"/>
    <x v="0"/>
    <s v="Secundária"/>
    <d v="2017-02-09T00:00:00"/>
    <s v="-03 08' 48,25680''"/>
  </r>
  <r>
    <n v="1724"/>
    <x v="13"/>
    <s v="Psidium guajava L."/>
    <s v="Myrtaceae"/>
    <n v="35"/>
    <n v="11.140819964349376"/>
    <n v="1"/>
    <n v="3"/>
    <n v="9.7482174688057043E-3"/>
    <n v="-2.2220838092823607"/>
    <n v="0.10838302379668988"/>
    <s v="Inferior"/>
    <x v="1"/>
    <s v="Secundária"/>
    <d v="2017-02-09T00:00:00"/>
    <s v="-03 08' 48,10920''"/>
  </r>
  <r>
    <n v="1725"/>
    <x v="21"/>
    <s v="Tectona grandis L.f."/>
    <s v="Verbenaceae "/>
    <n v="35"/>
    <n v="11.140819964349376"/>
    <n v="1"/>
    <n v="3"/>
    <n v="9.7482174688057043E-3"/>
    <n v="-2.2220838092823607"/>
    <n v="0.10838302379668988"/>
    <s v="Inferior"/>
    <x v="0"/>
    <s v="Secundária"/>
    <d v="2017-02-09T00:00:00"/>
    <s v="-03 08' 50,06040''"/>
  </r>
  <r>
    <n v="1726"/>
    <x v="25"/>
    <s v="Schizolobium amazonicum Huber ex Ducke"/>
    <s v="Caesalpiniaceae"/>
    <n v="127"/>
    <n v="40.425261013496311"/>
    <n v="4"/>
    <n v="14"/>
    <n v="0.1283502037178508"/>
    <n v="0.51154376267726498"/>
    <n v="1.6678639947246003"/>
    <s v="Intermediário"/>
    <x v="0"/>
    <s v="Secundária"/>
    <d v="2017-02-09T00:00:00"/>
    <s v="-03 08' 50,14680''"/>
  </r>
  <r>
    <n v="1727"/>
    <x v="21"/>
    <s v="Tectona grandis L.f."/>
    <s v="Verbenaceae "/>
    <n v="72"/>
    <n v="22.918258212375861"/>
    <n v="2"/>
    <n v="5"/>
    <n v="4.1252864782276556E-2"/>
    <n v="-0.69216820926835343"/>
    <n v="0.50048972532019842"/>
    <s v="Inferior"/>
    <x v="2"/>
    <s v="Secundária"/>
    <d v="2017-02-09T00:00:00"/>
    <s v="-03 08' 50,43480''"/>
  </r>
  <r>
    <n v="1728"/>
    <x v="21"/>
    <s v="Tectona grandis L.f."/>
    <s v="Verbenaceae "/>
    <n v="35"/>
    <n v="11.140819964349376"/>
    <n v="1"/>
    <n v="4"/>
    <n v="9.7482174688057043E-3"/>
    <n v="-2.2220838092823607"/>
    <n v="0.10838302379668988"/>
    <s v="Inferior"/>
    <x v="0"/>
    <s v="Secundária"/>
    <d v="2017-02-09T00:00:00"/>
    <s v="-03 08' 50,34840''"/>
  </r>
  <r>
    <n v="1729"/>
    <x v="21"/>
    <s v="Tectona grandis L.f."/>
    <s v="Verbenaceae "/>
    <n v="36"/>
    <n v="11.45912910618793"/>
    <n v="1"/>
    <n v="3"/>
    <n v="1.0313216195569139E-2"/>
    <n v="-2.1623333792359976"/>
    <n v="0.11505633750415478"/>
    <s v="Inferior"/>
    <x v="0"/>
    <s v="Secundária"/>
    <d v="2017-02-09T00:00:00"/>
    <s v="-03 08' 50,30520''"/>
  </r>
  <r>
    <n v="1730"/>
    <x v="21"/>
    <s v="Tectona grandis L.f."/>
    <s v="Verbenaceae "/>
    <n v="273"/>
    <n v="86.898395721925141"/>
    <n v="8"/>
    <n v="12"/>
    <n v="0.59308155080213909"/>
    <n v="2.1347126298858923"/>
    <n v="8.4546165536065576"/>
    <s v="Intermediário"/>
    <x v="2"/>
    <s v="Secundária"/>
    <d v="2017-02-09T00:00:00"/>
    <s v="-03 08' 50,40600''"/>
  </r>
  <r>
    <n v="1731"/>
    <x v="12"/>
    <s v="Clusia sp."/>
    <s v="Clusiaceae"/>
    <n v="61"/>
    <n v="19.416857652151769"/>
    <n v="1"/>
    <n v="3"/>
    <n v="2.9610707919531448E-2"/>
    <n v="-1.0438135817898138"/>
    <n v="0.35210932057348859"/>
    <s v="Inferior"/>
    <x v="0"/>
    <s v="Secundária"/>
    <d v="2017-02-09T00:00:00"/>
    <s v="-03 08' 50,26200''"/>
  </r>
  <r>
    <n v="1732"/>
    <x v="9"/>
    <s v="Talisia esculenta (A.St.-Hil) Radlk"/>
    <s v="Sapindaceae"/>
    <n v="70"/>
    <n v="22.281639928698752"/>
    <n v="2"/>
    <n v="4"/>
    <n v="3.8992869875222817E-2"/>
    <n v="-0.75191863931471659"/>
    <n v="0.47146112057859513"/>
    <s v="Inferior"/>
    <x v="0"/>
    <s v="Secundária"/>
    <d v="2017-02-09T00:00:00"/>
    <s v="-03 08' 50,23320''"/>
  </r>
  <r>
    <n v="1733"/>
    <x v="21"/>
    <s v="Tectona grandis L.f."/>
    <s v="Verbenaceae "/>
    <n v="204"/>
    <n v="64.935064935064929"/>
    <n v="6"/>
    <n v="8"/>
    <n v="0.33116883116883117"/>
    <n v="1.5167554592421757"/>
    <n v="4.5574144641455216"/>
    <s v="Inferior"/>
    <x v="2"/>
    <s v="Secundária"/>
    <d v="2017-02-09T00:00:00"/>
    <s v="-03 08' 50,61840''"/>
  </r>
  <r>
    <n v="1734"/>
    <x v="21"/>
    <s v="Tectona grandis L.f."/>
    <s v="Verbenaceae "/>
    <n v="174"/>
    <n v="55.385790679908325"/>
    <n v="5"/>
    <n v="8"/>
    <n v="0.24092818945760117"/>
    <n v="1.179379241932609"/>
    <n v="3.252354650740414"/>
    <s v="Inferior"/>
    <x v="2"/>
    <s v="Secundária"/>
    <d v="2017-02-09T00:00:00"/>
    <s v="-03 08' 50,76960''"/>
  </r>
  <r>
    <n v="1735"/>
    <x v="21"/>
    <s v="Tectona grandis L.f."/>
    <s v="Verbenaceae "/>
    <n v="213"/>
    <n v="67.799847211611919"/>
    <n v="6"/>
    <n v="9"/>
    <n v="0.36103418640183349"/>
    <n v="1.6083236357682837"/>
    <n v="4.9944317195495413"/>
    <s v="Inferior"/>
    <x v="2"/>
    <s v="Secundária"/>
    <d v="2017-02-09T00:00:00"/>
    <s v="-03 08' 50,97480''"/>
  </r>
  <r>
    <n v="1736"/>
    <x v="33"/>
    <s v="Terminalia catappa L."/>
    <s v="Combretaceae"/>
    <n v="45"/>
    <n v="14.323911382734913"/>
    <n v="1"/>
    <n v="5"/>
    <n v="1.611440030557678E-2"/>
    <n v="-1.6890459068985582"/>
    <n v="0.18469565680810318"/>
    <s v="Inferior"/>
    <x v="0"/>
    <s v="Secundária"/>
    <d v="2017-02-09T00:00:00"/>
    <s v="-03 08' 51,00720''"/>
  </r>
  <r>
    <n v="1737"/>
    <x v="20"/>
    <s v="Bombax munguba Mart."/>
    <s v="Bombacaceae"/>
    <n v="164"/>
    <n v="52.202699261522788"/>
    <n v="5"/>
    <n v="10"/>
    <n v="0.21403106697224342"/>
    <n v="1.053839645713718"/>
    <n v="2.8686445779191767"/>
    <s v="Inferior"/>
    <x v="0"/>
    <s v="Secundária"/>
    <d v="2017-02-09T00:00:00"/>
    <s v="-03 08' 50,78040''"/>
  </r>
  <r>
    <n v="1738"/>
    <x v="4"/>
    <s v="Ceiba pentandra Gaerth."/>
    <s v="Bombacaceae"/>
    <n v="118"/>
    <n v="37.560478736949328"/>
    <n v="3"/>
    <n v="10"/>
    <n v="0.11080341227400051"/>
    <n v="0.35564504079026893"/>
    <n v="1.427100895742516"/>
    <s v="Inferior"/>
    <x v="0"/>
    <s v="Secundária"/>
    <d v="2017-02-09T00:00:00"/>
    <s v="-03 08' 50,80560''"/>
  </r>
  <r>
    <n v="1739"/>
    <x v="10"/>
    <s v="Solanum sp."/>
    <s v="Solanaceae"/>
    <n v="32"/>
    <n v="10.185892538833716"/>
    <n v="1"/>
    <n v="3"/>
    <n v="8.1487140310669733E-3"/>
    <n v="-2.4121511978631869"/>
    <n v="8.9622291770518808E-2"/>
    <s v="Inferior"/>
    <x v="1"/>
    <s v="Secundária"/>
    <d v="2017-02-09T00:00:00"/>
    <s v="-03 08' 50,69400''"/>
  </r>
  <r>
    <n v="1740"/>
    <x v="10"/>
    <s v="Solanum sp."/>
    <s v="Solanaceae"/>
    <n v="38"/>
    <n v="12.095747389865037"/>
    <n v="1"/>
    <n v="3"/>
    <n v="1.1490960020371786E-2"/>
    <n v="-2.0476568029217432"/>
    <n v="0.12903690852812605"/>
    <s v="Inferior"/>
    <x v="1"/>
    <s v="Secundária"/>
    <d v="2017-02-09T00:00:00"/>
    <s v="-03 08' 50,75160''"/>
  </r>
  <r>
    <n v="1741"/>
    <x v="3"/>
    <s v="Tachigali paniculata Aubl."/>
    <s v="Caesalpiniaceae"/>
    <n v="77"/>
    <n v="24.509803921568629"/>
    <n v="2"/>
    <n v="8"/>
    <n v="4.7181372549019614E-2"/>
    <n v="-0.54976574794974287"/>
    <n v="0.57708497788747848"/>
    <s v="Inferior"/>
    <x v="0"/>
    <s v="Secundária"/>
    <d v="2017-02-09T00:00:00"/>
    <s v="-03 08' 50,78760''"/>
  </r>
  <r>
    <n v="1742"/>
    <x v="4"/>
    <s v="Ceiba pentandra Gaerth."/>
    <s v="Bombacaceae"/>
    <n v="138"/>
    <n v="43.926661573720395"/>
    <n v="4"/>
    <n v="10"/>
    <n v="0.15154698242933534"/>
    <n v="0.68772801851702337"/>
    <n v="1.9891909902544453"/>
    <s v="Inferior"/>
    <x v="0"/>
    <s v="Secundária"/>
    <d v="2017-02-09T00:00:00"/>
    <s v="-03 08' 51,03240''"/>
  </r>
  <r>
    <n v="1743"/>
    <x v="9"/>
    <s v="Talisia esculenta (A.St.-Hil) Radlk"/>
    <s v="Sapindaceae"/>
    <n v="119"/>
    <n v="37.878787878787882"/>
    <n v="3"/>
    <n v="8"/>
    <n v="0.11268939393939398"/>
    <n v="0.37354388118814708"/>
    <n v="1.452874315995927"/>
    <s v="Inferior"/>
    <x v="0"/>
    <s v="Secundária"/>
    <d v="2017-02-09T00:00:00"/>
    <s v="-03 08' 51,10800''"/>
  </r>
  <r>
    <n v="1744"/>
    <x v="31"/>
    <s v="Piper tuberculatum Jacq."/>
    <s v="Piperaceae"/>
    <n v="32"/>
    <n v="10.185892538833716"/>
    <n v="1"/>
    <n v="3"/>
    <n v="8.1487140310669733E-3"/>
    <n v="-2.4121511978631869"/>
    <n v="8.9622291770518808E-2"/>
    <s v="Inferior"/>
    <x v="1"/>
    <s v="Secundária"/>
    <d v="2017-02-09T00:00:00"/>
    <s v="-03 08' 51,12600''"/>
  </r>
  <r>
    <n v="1745"/>
    <x v="9"/>
    <s v="Talisia esculenta (A.St.-Hil) Radlk"/>
    <s v="Sapindaceae"/>
    <n v="95"/>
    <n v="30.239368474662594"/>
    <n v="3"/>
    <n v="6"/>
    <n v="7.1818500127323645E-2"/>
    <n v="-0.10420416061665971"/>
    <n v="0.90104132148969274"/>
    <s v="Inferior"/>
    <x v="0"/>
    <s v="Secundária"/>
    <d v="2017-02-09T00:00:00"/>
    <s v="-03 08' 51,11880''"/>
  </r>
  <r>
    <n v="1746"/>
    <x v="4"/>
    <s v="Ceiba pentandra Gaerth."/>
    <s v="Bombacaceae"/>
    <n v="240"/>
    <n v="76.39419404125286"/>
    <n v="7"/>
    <n v="12"/>
    <n v="0.45836516424751711"/>
    <n v="1.8614581087069562"/>
    <n v="6.4331101099593049"/>
    <s v="Intermediário"/>
    <x v="0"/>
    <s v="Secundária"/>
    <d v="2017-02-09T00:00:00"/>
    <s v="-03 08' 51,48600''"/>
  </r>
  <r>
    <n v="1747"/>
    <x v="4"/>
    <s v="Ceiba pentandra Gaerth."/>
    <s v="Bombacaceae"/>
    <n v="157"/>
    <n v="49.974535268652915"/>
    <n v="5"/>
    <n v="13"/>
    <n v="0.19615005092946267"/>
    <n v="0.96132030544235381"/>
    <n v="2.6151469878560003"/>
    <s v="Intermediário"/>
    <x v="0"/>
    <s v="Secundária"/>
    <d v="2017-02-09T00:00:00"/>
    <s v="-03 08' 51,45360''"/>
  </r>
  <r>
    <n v="1748"/>
    <x v="9"/>
    <s v="Talisia esculenta (A.St.-Hil) Radlk"/>
    <s v="Sapindaceae"/>
    <n v="42"/>
    <n v="13.368983957219251"/>
    <n v="1"/>
    <n v="4"/>
    <n v="1.4037433155080216E-2"/>
    <n v="-1.8353797873223829"/>
    <n v="0.15955289409340709"/>
    <s v="Inferior"/>
    <x v="0"/>
    <s v="Secundária"/>
    <d v="2017-02-09T00:00:00"/>
    <s v="-03 08' 51,52200''"/>
  </r>
  <r>
    <n v="1749"/>
    <x v="9"/>
    <s v="Talisia esculenta (A.St.-Hil) Radlk"/>
    <s v="Sapindaceae"/>
    <n v="32"/>
    <n v="10.185892538833716"/>
    <n v="1"/>
    <n v="3"/>
    <n v="8.1487140310669733E-3"/>
    <n v="-2.4121511978631869"/>
    <n v="8.9622291770518808E-2"/>
    <s v="Inferior"/>
    <x v="0"/>
    <s v="Secundária"/>
    <d v="2017-02-09T00:00:00"/>
    <s v="-03 08' 51,52920''"/>
  </r>
  <r>
    <n v="1750"/>
    <x v="31"/>
    <s v="Piper tuberculatum Jacq."/>
    <s v="Piperaceae"/>
    <n v="36"/>
    <n v="11.45912910618793"/>
    <n v="1"/>
    <n v="2"/>
    <n v="1.0313216195569139E-2"/>
    <n v="-2.1623333792359976"/>
    <n v="0.11505633750415478"/>
    <s v="Inferior"/>
    <x v="1"/>
    <s v="Secundária"/>
    <d v="2017-02-09T00:00:00"/>
    <s v="-03 08' 51,38520''"/>
  </r>
  <r>
    <n v="1751"/>
    <x v="3"/>
    <s v="Tachigali paniculata Aubl."/>
    <s v="Caesalpiniaceae"/>
    <n v="61"/>
    <n v="19.416857652151769"/>
    <n v="1"/>
    <n v="9"/>
    <n v="2.9610707919531448E-2"/>
    <n v="-1.0438135817898138"/>
    <n v="0.35210932057348859"/>
    <s v="Inferior"/>
    <x v="0"/>
    <s v="Secundária"/>
    <d v="2017-02-09T00:00:00"/>
    <s v="-03 08' 51,31680''"/>
  </r>
  <r>
    <n v="1752"/>
    <x v="9"/>
    <s v="Talisia esculenta (A.St.-Hil) Radlk"/>
    <s v="Sapindaceae"/>
    <n v="35"/>
    <n v="11.140819964349376"/>
    <n v="1"/>
    <n v="3"/>
    <n v="9.7482174688057043E-3"/>
    <n v="-2.2220838092823607"/>
    <n v="0.10838302379668988"/>
    <s v="Inferior"/>
    <x v="0"/>
    <s v="Secundária"/>
    <d v="2017-02-09T00:00:00"/>
    <s v="-03 08' 51,41400''"/>
  </r>
  <r>
    <n v="1753"/>
    <x v="22"/>
    <s v="Genipa caruto H.B.K."/>
    <s v="Rubiaceae"/>
    <n v="130"/>
    <n v="41.380188439011967"/>
    <n v="4"/>
    <n v="6"/>
    <n v="0.13448561242678889"/>
    <n v="0.56106352171488361"/>
    <n v="1.7525353689408558"/>
    <s v="Inferior"/>
    <x v="1"/>
    <s v="Secundária"/>
    <d v="2017-02-09T00:00:00"/>
    <s v="-03 08' 51,60120''"/>
  </r>
  <r>
    <n v="1754"/>
    <x v="10"/>
    <s v="Solanum sp."/>
    <s v="Solanaceae"/>
    <n v="57"/>
    <n v="18.143621084797555"/>
    <n v="1"/>
    <n v="4"/>
    <n v="2.585466004583652E-2"/>
    <n v="-1.1876653086243261"/>
    <n v="0.30493235659601403"/>
    <s v="Inferior"/>
    <x v="1"/>
    <s v="Secundária"/>
    <d v="2017-02-09T00:00:00"/>
    <s v="-03 08' 52,05480''"/>
  </r>
  <r>
    <n v="1755"/>
    <x v="9"/>
    <s v="Talisia esculenta (A.St.-Hil) Radlk"/>
    <s v="Sapindaceae"/>
    <n v="83"/>
    <n v="26.419658772599949"/>
    <n v="2"/>
    <n v="7"/>
    <n v="5.4820791953144883E-2"/>
    <n v="-0.39061611856482337"/>
    <n v="0.6766398556680584"/>
    <s v="Inferior"/>
    <x v="0"/>
    <s v="Secundária"/>
    <d v="2017-02-09T00:00:00"/>
    <s v="-03 08' 52,20240''"/>
  </r>
  <r>
    <n v="1756"/>
    <x v="10"/>
    <s v="Solanum sp."/>
    <s v="Solanaceae"/>
    <n v="49"/>
    <n v="15.597147950089127"/>
    <n v="1"/>
    <n v="4"/>
    <n v="1.9106506238859181E-2"/>
    <n v="-1.5084261954087674"/>
    <n v="0.22125792082216006"/>
    <s v="Inferior"/>
    <x v="1"/>
    <s v="Secundária"/>
    <d v="2017-02-09T00:00:00"/>
    <s v="-03 08' 52,25640''"/>
  </r>
  <r>
    <n v="1757"/>
    <x v="1"/>
    <s v="Cecropia spp."/>
    <s v="Cecropiaceae"/>
    <n v="160"/>
    <n v="50.929462694168578"/>
    <n v="5"/>
    <n v="9"/>
    <n v="0.20371785077667434"/>
    <n v="1.0014666144095399"/>
    <n v="2.7222714246423578"/>
    <s v="Inferior"/>
    <x v="0"/>
    <s v="Secundária"/>
    <d v="2017-02-09T00:00:00"/>
    <s v="-03 08' 52,35360''"/>
  </r>
  <r>
    <n v="1758"/>
    <x v="31"/>
    <s v="Piper tuberculatum Jacq."/>
    <s v="Piperaceae"/>
    <n v="33"/>
    <n v="10.504201680672269"/>
    <n v="1"/>
    <n v="3"/>
    <n v="8.6659663865546223E-3"/>
    <n v="-2.3468845098310025"/>
    <n v="9.5666747223737858E-2"/>
    <s v="Inferior"/>
    <x v="1"/>
    <s v="Secundária"/>
    <d v="2017-02-09T00:00:00"/>
    <s v="-03 08' 52,08360''"/>
  </r>
  <r>
    <n v="1759"/>
    <x v="10"/>
    <s v="Solanum sp."/>
    <s v="Solanaceae"/>
    <n v="53"/>
    <n v="16.870384517443341"/>
    <n v="1"/>
    <n v="3"/>
    <n v="2.2353259485612426E-2"/>
    <n v="-1.3419878990573562"/>
    <n v="0.26132566285327374"/>
    <s v="Inferior"/>
    <x v="2"/>
    <s v="Secundária"/>
    <d v="2017-02-09T00:00:00"/>
    <s v="-03 08' 52,19520''"/>
  </r>
  <r>
    <n v="1760"/>
    <x v="1"/>
    <s v="Cecropia spp."/>
    <s v="Cecropiaceae"/>
    <n v="110"/>
    <n v="35.0140056022409"/>
    <n v="3"/>
    <n v="12"/>
    <n v="9.6288515406162484E-2"/>
    <n v="0.20674180814430887"/>
    <n v="1.229665041291734"/>
    <s v="Intermediário"/>
    <x v="0"/>
    <s v="Secundária"/>
    <d v="2017-02-09T00:00:00"/>
    <s v="-03 08' 52,52280''"/>
  </r>
  <r>
    <n v="1761"/>
    <x v="10"/>
    <s v="Solanum sp."/>
    <s v="Solanaceae"/>
    <n v="48"/>
    <n v="15.278838808250573"/>
    <n v="1"/>
    <n v="4"/>
    <n v="1.8334606569900685E-2"/>
    <n v="-1.5521597035657697"/>
    <n v="0.21179007576086675"/>
    <s v="Inferior"/>
    <x v="0"/>
    <s v="Secundária"/>
    <d v="2017-02-09T00:00:00"/>
    <s v="-03 08' 52,60560''"/>
  </r>
  <r>
    <n v="1762"/>
    <x v="9"/>
    <s v="Talisia esculenta (A.St.-Hil) Radlk"/>
    <s v="Sapindaceae"/>
    <n v="47"/>
    <n v="14.96052966641202"/>
    <n v="1"/>
    <n v="5"/>
    <n v="1.7578622358034125E-2"/>
    <n v="-1.5968139844743723"/>
    <n v="0.202540789219636"/>
    <s v="Inferior"/>
    <x v="0"/>
    <s v="Secundária"/>
    <d v="2017-02-09T00:00:00"/>
    <s v="-03 08' 52,59840''"/>
  </r>
  <r>
    <n v="1763"/>
    <x v="3"/>
    <s v="Tachigali paniculata Aubl."/>
    <s v="Caesalpiniaceae"/>
    <n v="45"/>
    <n v="14.323911382734913"/>
    <n v="1"/>
    <n v="5"/>
    <n v="1.611440030557678E-2"/>
    <n v="-1.6890459068985582"/>
    <n v="0.18469565680810318"/>
    <s v="Inferior"/>
    <x v="0"/>
    <s v="Secundária"/>
    <d v="2017-02-09T00:00:00"/>
    <s v="-03 08' 52,46880''"/>
  </r>
  <r>
    <n v="1764"/>
    <x v="9"/>
    <s v="Talisia esculenta (A.St.-Hil) Radlk"/>
    <s v="Sapindaceae"/>
    <n v="33"/>
    <n v="10.504201680672269"/>
    <n v="1"/>
    <n v="4"/>
    <n v="8.6659663865546223E-3"/>
    <n v="-2.3468845098310025"/>
    <n v="9.5666747223737858E-2"/>
    <s v="Inferior"/>
    <x v="0"/>
    <s v="Secundária"/>
    <d v="2017-02-09T00:00:00"/>
    <s v="-03 08' 52,55520''"/>
  </r>
  <r>
    <n v="1765"/>
    <x v="4"/>
    <s v="Ceiba pentandra Gaerth."/>
    <s v="Bombacaceae"/>
    <n v="145"/>
    <n v="46.154825566590276"/>
    <n v="4"/>
    <n v="10"/>
    <n v="0.16731124267888975"/>
    <n v="0.79267521997263213"/>
    <n v="2.2092988880547"/>
    <s v="Inferior"/>
    <x v="0"/>
    <s v="Secundária"/>
    <d v="2017-02-09T00:00:00"/>
    <s v="-03 08' 52,61640''"/>
  </r>
  <r>
    <n v="1766"/>
    <x v="1"/>
    <s v="Cecropia spp."/>
    <s v="Cecropiaceae"/>
    <n v="47"/>
    <n v="14.96052966641202"/>
    <n v="1"/>
    <n v="5"/>
    <n v="1.7578622358034125E-2"/>
    <n v="-1.5968139844743723"/>
    <n v="0.202540789219636"/>
    <s v="Inferior"/>
    <x v="0"/>
    <s v="Secundária"/>
    <d v="2017-02-09T00:00:00"/>
    <s v="-03 08' 52,60200''"/>
  </r>
  <r>
    <n v="1767"/>
    <x v="9"/>
    <s v="Talisia esculenta (A.St.-Hil) Radlk"/>
    <s v="Sapindaceae"/>
    <n v="66"/>
    <n v="21.008403361344538"/>
    <n v="2"/>
    <n v="5"/>
    <n v="3.4663865546218489E-2"/>
    <n v="-0.87671933986335837"/>
    <n v="0.41614590798665418"/>
    <s v="Inferior"/>
    <x v="0"/>
    <s v="Secundária"/>
    <d v="2017-02-09T00:00:00"/>
    <s v="-03 08' 52,49400''"/>
  </r>
  <r>
    <n v="1768"/>
    <x v="9"/>
    <s v="Talisia esculenta (A.St.-Hil) Radlk"/>
    <s v="Sapindaceae"/>
    <n v="39"/>
    <n v="12.41405653170359"/>
    <n v="1"/>
    <n v="3"/>
    <n v="1.2103705118411001E-2"/>
    <n v="-1.9925627962604269"/>
    <n v="0.13634555143976687"/>
    <s v="Inferior"/>
    <x v="0"/>
    <s v="Secundária"/>
    <d v="2017-02-09T00:00:00"/>
    <s v="-03 08' 52,94040''"/>
  </r>
  <r>
    <n v="1769"/>
    <x v="33"/>
    <s v="Terminalia catappa L."/>
    <s v="Combretaceae"/>
    <n v="42"/>
    <n v="13.368983957219251"/>
    <n v="1"/>
    <n v="5"/>
    <n v="1.4037433155080216E-2"/>
    <n v="-1.8353797873223829"/>
    <n v="0.15955289409340709"/>
    <s v="Inferior"/>
    <x v="0"/>
    <s v="Secundária"/>
    <d v="2017-02-09T00:00:00"/>
    <s v="-03 08' 53,01960''"/>
  </r>
  <r>
    <n v="1770"/>
    <x v="10"/>
    <s v="Solanum sp."/>
    <s v="Solanaceae"/>
    <n v="79"/>
    <n v="25.146422205245734"/>
    <n v="2"/>
    <n v="4"/>
    <n v="4.9664183855360318E-2"/>
    <n v="-0.4953781526188541"/>
    <n v="0.60934044003998256"/>
    <s v="Inferior"/>
    <x v="2"/>
    <s v="Secundária"/>
    <d v="2017-02-09T00:00:00"/>
    <s v="-03 08' 52,92960''"/>
  </r>
  <r>
    <n v="1771"/>
    <x v="31"/>
    <s v="Piper tuberculatum Jacq."/>
    <s v="Piperaceae"/>
    <n v="40"/>
    <n v="12.732365673542144"/>
    <n v="1"/>
    <n v="2"/>
    <n v="1.2732365673542146E-2"/>
    <n v="-1.9388637255257484"/>
    <n v="0.14386732971233054"/>
    <s v="Inferior"/>
    <x v="1"/>
    <s v="Secundária"/>
    <d v="2017-02-09T00:00:00"/>
    <s v="-03 08' 52,66320''"/>
  </r>
  <r>
    <n v="1772"/>
    <x v="4"/>
    <s v="Ceiba pentandra Gaerth."/>
    <s v="Bombacaceae"/>
    <n v="260"/>
    <n v="82.760376878023934"/>
    <n v="8"/>
    <n v="13"/>
    <n v="0.53794244970715555"/>
    <n v="2.0312286916825277"/>
    <n v="7.6234474731430408"/>
    <s v="Intermediário"/>
    <x v="0"/>
    <s v="Secundária"/>
    <d v="2017-02-09T00:00:00"/>
    <s v="-03 08' 52,30680''"/>
  </r>
  <r>
    <n v="1773"/>
    <x v="9"/>
    <s v="Talisia esculenta (A.St.-Hil) Radlk"/>
    <s v="Sapindaceae"/>
    <n v="43"/>
    <n v="13.687293099057806"/>
    <n v="1"/>
    <n v="3"/>
    <n v="1.4713840081487146E-2"/>
    <n v="-1.7854716023153614"/>
    <n v="0.16771794617454117"/>
    <s v="Inferior"/>
    <x v="0"/>
    <s v="Secundária"/>
    <d v="2017-02-09T00:00:00"/>
    <s v="-03 08' 52,30680''"/>
  </r>
  <r>
    <n v="1774"/>
    <x v="35"/>
    <s v="Swietenia macrophylla King"/>
    <s v="Meliaceae"/>
    <n v="56"/>
    <n v="17.825311942959001"/>
    <n v="1"/>
    <n v="6"/>
    <n v="2.4955436720142603E-2"/>
    <n v="-1.2252061116521551"/>
    <n v="0.29369715967786642"/>
    <s v="Inferior"/>
    <x v="0"/>
    <s v="Secundária"/>
    <d v="2017-02-09T00:00:00"/>
    <s v="-03 08' 52,01160''"/>
  </r>
  <r>
    <n v="1775"/>
    <x v="10"/>
    <s v="Solanum sp."/>
    <s v="Solanaceae"/>
    <n v="54"/>
    <n v="17.188693659281896"/>
    <n v="1"/>
    <n v="3"/>
    <n v="2.3204736440030557E-2"/>
    <n v="-1.3023418849385804"/>
    <n v="0.27189430168966694"/>
    <s v="Inferior"/>
    <x v="1"/>
    <s v="Secundária"/>
    <d v="2017-02-09T00:00:00"/>
    <s v="-03 08' 51,86040''"/>
  </r>
  <r>
    <n v="1776"/>
    <x v="9"/>
    <s v="Talisia esculenta (A.St.-Hil) Radlk"/>
    <s v="Sapindaceae"/>
    <n v="170"/>
    <n v="54.112554112554115"/>
    <n v="5"/>
    <n v="8"/>
    <n v="0.22997835497835495"/>
    <n v="1.1300514372821988"/>
    <n v="3.0958157363770038"/>
    <s v="Inferior"/>
    <x v="0"/>
    <s v="Secundária"/>
    <d v="2017-02-09T00:00:00"/>
    <s v="-03 08' 51,91440''"/>
  </r>
  <r>
    <n v="1777"/>
    <x v="9"/>
    <s v="Talisia esculenta (A.St.-Hil) Radlk"/>
    <s v="Sapindaceae"/>
    <n v="117"/>
    <n v="37.242169595110774"/>
    <n v="3"/>
    <n v="5"/>
    <n v="0.10893334606569902"/>
    <n v="0.33759386800463442"/>
    <n v="1.4015711649060056"/>
    <s v="Inferior"/>
    <x v="0"/>
    <s v="Secundária"/>
    <d v="2017-02-09T00:00:00"/>
    <s v="-03 08' 51,92160''"/>
  </r>
  <r>
    <n v="1778"/>
    <x v="36"/>
    <s v="Zanthoxylum rhoifolium Lam."/>
    <s v="Rutaceae"/>
    <n v="76"/>
    <n v="24.191494779730075"/>
    <n v="2"/>
    <n v="3"/>
    <n v="4.5963840081487142E-2"/>
    <n v="-0.57749163295409911"/>
    <n v="0.5613045600645622"/>
    <s v="Inferior"/>
    <x v="0"/>
    <s v="Secundária"/>
    <d v="2017-02-09T00:00:00"/>
    <s v="-03 08' 51,62640''"/>
  </r>
  <r>
    <n v="1779"/>
    <x v="9"/>
    <s v="Talisia esculenta (A.St.-Hil) Radlk"/>
    <s v="Sapindaceae"/>
    <n v="38"/>
    <n v="12.095747389865037"/>
    <n v="1"/>
    <n v="3"/>
    <n v="1.1490960020371786E-2"/>
    <n v="-2.0476568029217432"/>
    <n v="0.12903690852812605"/>
    <s v="Inferior"/>
    <x v="0"/>
    <s v="Secundária"/>
    <d v="2017-02-09T00:00:00"/>
    <s v="-03 08' 51,45720''"/>
  </r>
  <r>
    <n v="1780"/>
    <x v="10"/>
    <s v="Solanum sp."/>
    <s v="Solanaceae"/>
    <n v="45"/>
    <n v="14.323911382734913"/>
    <n v="1"/>
    <n v="4"/>
    <n v="1.611440030557678E-2"/>
    <n v="-1.6890459068985582"/>
    <n v="0.18469565680810318"/>
    <s v="Inferior"/>
    <x v="1"/>
    <s v="Secundária"/>
    <d v="2017-02-09T00:00:00"/>
    <s v="-03 08' 51,69480''"/>
  </r>
  <r>
    <n v="1781"/>
    <x v="10"/>
    <s v="Solanum sp."/>
    <s v="Solanaceae"/>
    <n v="43"/>
    <n v="13.687293099057806"/>
    <n v="1"/>
    <n v="3"/>
    <n v="1.4713840081487146E-2"/>
    <n v="-1.7854716023153614"/>
    <n v="0.16771794617454117"/>
    <s v="Inferior"/>
    <x v="1"/>
    <s v="Secundária"/>
    <d v="2017-02-09T00:00:00"/>
    <s v="-03 08' 51,52560''"/>
  </r>
  <r>
    <n v="1782"/>
    <x v="10"/>
    <s v="Solanum sp."/>
    <s v="Solanaceae"/>
    <n v="70"/>
    <n v="22.281639928698752"/>
    <n v="2"/>
    <n v="4"/>
    <n v="3.8992869875222817E-2"/>
    <n v="-0.75191863931471659"/>
    <n v="0.47146112057859513"/>
    <s v="Inferior"/>
    <x v="1"/>
    <s v="Secundária"/>
    <d v="2017-02-09T00:00:00"/>
    <s v="-03 08' 52,14120''"/>
  </r>
  <r>
    <n v="1783"/>
    <x v="4"/>
    <s v="Ceiba pentandra Gaerth."/>
    <s v="Bombacaceae"/>
    <n v="276"/>
    <n v="87.85332314744079"/>
    <n v="8"/>
    <n v="13"/>
    <n v="0.60618792971734137"/>
    <n v="2.1578931884846666"/>
    <n v="8.6528884363793459"/>
    <s v="Intermediário"/>
    <x v="0"/>
    <s v="Secundária"/>
    <d v="2017-02-09T00:00:00"/>
    <s v="-03 08' 52,61640''"/>
  </r>
  <r>
    <n v="1784"/>
    <x v="3"/>
    <s v="Tachigali paniculata Aubl."/>
    <s v="Caesalpiniaceae"/>
    <n v="37"/>
    <n v="11.777438248026483"/>
    <n v="1"/>
    <n v="4"/>
    <n v="1.0894130379424495E-2"/>
    <n v="-2.1042201549830075"/>
    <n v="0.12194073207136039"/>
    <s v="Inferior"/>
    <x v="0"/>
    <s v="Secundária"/>
    <d v="2017-02-09T00:00:00"/>
    <s v="-03 08' 52,63080''"/>
  </r>
  <r>
    <n v="1785"/>
    <x v="3"/>
    <s v="Tachigali paniculata Aubl."/>
    <s v="Caesalpiniaceae"/>
    <n v="50"/>
    <n v="15.91545709192768"/>
    <n v="1"/>
    <n v="5"/>
    <n v="1.9894321364909599E-2"/>
    <n v="-1.465576253188309"/>
    <n v="0.23094487040739761"/>
    <s v="Inferior"/>
    <x v="0"/>
    <s v="Secundária"/>
    <d v="2017-02-09T00:00:00"/>
    <s v="-03 08' 52,67760''"/>
  </r>
  <r>
    <n v="1786"/>
    <x v="10"/>
    <s v="Solanum sp."/>
    <s v="Solanaceae"/>
    <n v="51"/>
    <n v="16.233766233766232"/>
    <n v="1"/>
    <n v="4"/>
    <n v="2.0698051948051948E-2"/>
    <n v="-1.4235748806931117"/>
    <n v="0.24085146081093187"/>
    <s v="Inferior"/>
    <x v="2"/>
    <s v="Secundária"/>
    <d v="2017-02-09T00:00:00"/>
    <s v="-03 08' 52,62720''"/>
  </r>
  <r>
    <n v="1787"/>
    <x v="3"/>
    <s v="Tachigali paniculata Aubl."/>
    <s v="Caesalpiniaceae"/>
    <n v="57"/>
    <n v="18.143621084797555"/>
    <n v="1"/>
    <n v="8"/>
    <n v="2.585466004583652E-2"/>
    <n v="-1.1876653086243261"/>
    <n v="0.30493235659601403"/>
    <s v="Inferior"/>
    <x v="0"/>
    <s v="Secundária"/>
    <d v="2017-02-09T00:00:00"/>
    <s v="-03 08' 52,01880''"/>
  </r>
  <r>
    <n v="1788"/>
    <x v="9"/>
    <s v="Talisia esculenta (A.St.-Hil) Radlk"/>
    <s v="Sapindaceae"/>
    <n v="40"/>
    <n v="12.732365673542144"/>
    <n v="1"/>
    <n v="4"/>
    <n v="1.2732365673542146E-2"/>
    <n v="-1.9388637255257484"/>
    <n v="0.14386732971233054"/>
    <s v="Inferior"/>
    <x v="0"/>
    <s v="Secundária"/>
    <d v="2017-02-09T00:00:00"/>
    <s v="-03 08' 51,78120''"/>
  </r>
  <r>
    <n v="1789"/>
    <x v="4"/>
    <s v="Ceiba pentandra Gaerth."/>
    <s v="Bombacaceae"/>
    <n v="175"/>
    <n v="55.70409982174688"/>
    <n v="5"/>
    <n v="15"/>
    <n v="0.24370543672014255"/>
    <n v="1.1915340029903669"/>
    <n v="3.2921274692856901"/>
    <s v="Intermediário"/>
    <x v="0"/>
    <s v="Secundária"/>
    <d v="2017-02-09T00:00:00"/>
    <s v="-03 08' 51,82440''"/>
  </r>
  <r>
    <n v="1790"/>
    <x v="9"/>
    <s v="Talisia esculenta (A.St.-Hil) Radlk"/>
    <s v="Sapindaceae"/>
    <n v="51"/>
    <n v="16.233766233766232"/>
    <n v="1"/>
    <n v="4"/>
    <n v="2.0698051948051948E-2"/>
    <n v="-1.4235748806931117"/>
    <n v="0.24085146081093187"/>
    <s v="Inferior"/>
    <x v="0"/>
    <s v="Secundária"/>
    <d v="2017-02-09T00:00:00"/>
    <s v="-03 08' 52,08360''"/>
  </r>
  <r>
    <n v="1791"/>
    <x v="4"/>
    <s v="Ceiba pentandra Gaerth."/>
    <s v="Bombacaceae"/>
    <n v="164"/>
    <n v="52.202699261522788"/>
    <n v="5"/>
    <n v="10"/>
    <n v="0.21403106697224342"/>
    <n v="1.053839645713718"/>
    <n v="2.8686445779191767"/>
    <s v="Inferior"/>
    <x v="0"/>
    <s v="Secundária"/>
    <d v="2017-02-09T00:00:00"/>
    <s v="-03 08' 52,17360''"/>
  </r>
  <r>
    <n v="1792"/>
    <x v="9"/>
    <s v="Talisia esculenta (A.St.-Hil) Radlk"/>
    <s v="Sapindaceae"/>
    <n v="36"/>
    <n v="11.45912910618793"/>
    <n v="1"/>
    <n v="3"/>
    <n v="1.0313216195569139E-2"/>
    <n v="-2.1623333792359976"/>
    <n v="0.11505633750415478"/>
    <s v="Inferior"/>
    <x v="0"/>
    <s v="Secundária"/>
    <d v="2017-02-09T00:00:00"/>
    <s v="-03 08' 52,26360''"/>
  </r>
  <r>
    <n v="1793"/>
    <x v="37"/>
    <s v="Mangifera spp."/>
    <s v="Anacardiaceae"/>
    <n v="36"/>
    <n v="11.45912910618793"/>
    <n v="1"/>
    <n v="3"/>
    <n v="1.0313216195569139E-2"/>
    <n v="-2.1623333792359976"/>
    <n v="0.11505633750415478"/>
    <s v="Inferior"/>
    <x v="0"/>
    <s v="Secundária"/>
    <d v="2017-02-09T00:00:00"/>
    <s v="-03 08' 52,35360''"/>
  </r>
  <r>
    <n v="1794"/>
    <x v="3"/>
    <s v="Tachigali paniculata Aubl."/>
    <s v="Caesalpiniaceae"/>
    <n v="78"/>
    <n v="24.82811306340718"/>
    <n v="2"/>
    <n v="12"/>
    <n v="4.8414820473644003E-2"/>
    <n v="-0.52239762629278275"/>
    <n v="0.59309681734181507"/>
    <s v="Intermediário"/>
    <x v="0"/>
    <s v="Secundária"/>
    <d v="2017-02-09T00:00:00"/>
    <s v="-03 08' 52,59120''"/>
  </r>
  <r>
    <n v="1795"/>
    <x v="9"/>
    <s v="Talisia esculenta (A.St.-Hil) Radlk"/>
    <s v="Sapindaceae"/>
    <n v="55"/>
    <n v="17.50700280112045"/>
    <n v="1"/>
    <n v="4"/>
    <n v="2.4072128851540621E-2"/>
    <n v="-1.2634233618233353"/>
    <n v="0.28268463636772356"/>
    <s v="Inferior"/>
    <x v="0"/>
    <s v="Secundária"/>
    <d v="2017-02-09T00:00:00"/>
    <s v="-03 08' 52,74960''"/>
  </r>
  <r>
    <n v="1796"/>
    <x v="10"/>
    <s v="Solanum sp."/>
    <s v="Solanaceae"/>
    <n v="38"/>
    <n v="12.095747389865037"/>
    <n v="1"/>
    <n v="3"/>
    <n v="1.1490960020371786E-2"/>
    <n v="-2.0476568029217432"/>
    <n v="0.12903690852812605"/>
    <s v="Inferior"/>
    <x v="0"/>
    <s v="Secundária"/>
    <d v="2017-02-09T00:00:00"/>
    <s v="-03 08' 51,59760''"/>
  </r>
  <r>
    <n v="1797"/>
    <x v="4"/>
    <s v="Ceiba pentandra Gaerth."/>
    <s v="Bombacaceae"/>
    <n v="175"/>
    <n v="55.70409982174688"/>
    <n v="5"/>
    <n v="13"/>
    <n v="0.24370543672014255"/>
    <n v="1.1915340029903669"/>
    <n v="3.2921274692856901"/>
    <s v="Intermediário"/>
    <x v="0"/>
    <s v="Secundária"/>
    <d v="2017-02-09T00:00:00"/>
    <s v="-03 08' 51,55440''"/>
  </r>
  <r>
    <n v="1798"/>
    <x v="9"/>
    <s v="Talisia esculenta (A.St.-Hil) Radlk"/>
    <s v="Sapindaceae"/>
    <n v="67"/>
    <n v="21.326712503183092"/>
    <n v="2"/>
    <n v="6"/>
    <n v="3.5722243442831682E-2"/>
    <n v="-0.84482400197316743"/>
    <n v="0.42963296611142116"/>
    <s v="Inferior"/>
    <x v="2"/>
    <s v="Secundária"/>
    <d v="2017-02-09T00:00:00"/>
    <s v="-03 08' 51,51120''"/>
  </r>
  <r>
    <n v="1799"/>
    <x v="25"/>
    <s v="Schizolobium amazonicum Huber ex Ducke"/>
    <s v="Caesalpiniaceae"/>
    <n v="130"/>
    <n v="41.380188439011967"/>
    <n v="4"/>
    <n v="14"/>
    <n v="0.13448561242678889"/>
    <n v="0.56106352171488361"/>
    <n v="1.7525353689408558"/>
    <s v="Intermediário"/>
    <x v="0"/>
    <s v="Secundária"/>
    <d v="2017-02-09T00:00:00"/>
    <s v="-03 08' 51,24120''"/>
  </r>
  <r>
    <n v="1800"/>
    <x v="9"/>
    <s v="Talisia esculenta (A.St.-Hil) Radlk"/>
    <s v="Sapindaceae"/>
    <n v="70"/>
    <n v="22.281639928698752"/>
    <n v="2"/>
    <n v="7"/>
    <n v="3.8992869875222817E-2"/>
    <n v="-0.75191863931471659"/>
    <n v="0.47146112057859513"/>
    <s v="Inferior"/>
    <x v="0"/>
    <s v="Secundária"/>
    <d v="2017-02-09T00:00:00"/>
    <s v="-03 08' 51,08280''"/>
  </r>
  <r>
    <n v="1801"/>
    <x v="18"/>
    <s v="Sapium eglandulosum Ule"/>
    <s v="Euphorbiaceae"/>
    <n v="105"/>
    <n v="33.422459893048128"/>
    <n v="3"/>
    <n v="8"/>
    <n v="8.7733957219251341E-2"/>
    <n v="0.10807285498270058"/>
    <n v="1.1141289122723554"/>
    <s v="Inferior"/>
    <x v="3"/>
    <s v="Secundária"/>
    <d v="2017-02-09T00:00:00"/>
    <s v="-03 08' 50,95320''"/>
  </r>
  <r>
    <n v="1802"/>
    <x v="4"/>
    <s v="Ceiba pentandra Gaerth."/>
    <s v="Bombacaceae"/>
    <n v="152"/>
    <n v="48.38298955946015"/>
    <n v="4"/>
    <n v="8"/>
    <n v="0.18385536032594857"/>
    <n v="0.8926735370135459"/>
    <n v="2.4416487712164776"/>
    <s v="Inferior"/>
    <x v="0"/>
    <s v="Secundária"/>
    <d v="2017-02-09T00:00:00"/>
    <s v="-03 08' 50,60400''"/>
  </r>
  <r>
    <n v="1803"/>
    <x v="4"/>
    <s v="Ceiba pentandra Gaerth."/>
    <s v="Bombacaceae"/>
    <n v="183"/>
    <n v="58.250572956455308"/>
    <n v="5"/>
    <n v="13"/>
    <n v="0.26649637127578302"/>
    <n v="1.2863430824752475"/>
    <n v="3.6195260160611982"/>
    <s v="Intermediário"/>
    <x v="0"/>
    <s v="Secundária"/>
    <d v="2017-02-09T00:00:00"/>
    <s v="-03 08' 50,16120''"/>
  </r>
  <r>
    <n v="1804"/>
    <x v="14"/>
    <s v="Calycophyllum spruceanum Benth."/>
    <s v="Rubiaceae"/>
    <n v="140"/>
    <n v="44.563279857397504"/>
    <n v="4"/>
    <n v="8"/>
    <n v="0.15597147950089127"/>
    <n v="0.71824653065292754"/>
    <n v="2.0508339814746255"/>
    <s v="Inferior"/>
    <x v="0"/>
    <s v="Secundária"/>
    <d v="2017-02-09T00:00:00"/>
    <s v="-03 08' 50,49240''"/>
  </r>
  <r>
    <n v="1805"/>
    <x v="3"/>
    <s v="Tachigali paniculata Aubl."/>
    <s v="Caesalpiniaceae"/>
    <n v="170"/>
    <n v="54.112554112554115"/>
    <n v="5"/>
    <n v="12"/>
    <n v="0.22997835497835495"/>
    <n v="1.1300514372821988"/>
    <n v="3.0958157363770038"/>
    <s v="Intermediário"/>
    <x v="0"/>
    <s v="Secundária"/>
    <d v="2017-02-09T00:00:00"/>
    <s v="-03 08' 50,27230''"/>
  </r>
  <r>
    <n v="1806"/>
    <x v="38"/>
    <s v="Citrus sp."/>
    <s v="Rutaceae"/>
    <n v="34"/>
    <n v="10.822510822510823"/>
    <n v="1"/>
    <n v="2"/>
    <n v="9.1991341991342016E-3"/>
    <n v="-2.2835663749905279"/>
    <n v="0.10192007258416352"/>
    <s v="Inferior"/>
    <x v="1"/>
    <s v="Secundária"/>
    <d v="2017-02-09T00:00:00"/>
    <s v="-03 08' 50,40550''"/>
  </r>
  <r>
    <n v="1807"/>
    <x v="4"/>
    <s v="Ceiba pentandra Gaerth."/>
    <s v="Bombacaceae"/>
    <n v="110"/>
    <n v="35.0140056022409"/>
    <n v="3"/>
    <n v="8"/>
    <n v="9.6288515406162484E-2"/>
    <n v="0.20674180814430887"/>
    <n v="1.229665041291734"/>
    <s v="Inferior"/>
    <x v="0"/>
    <s v="Secundária"/>
    <d v="2017-02-09T00:00:00"/>
    <s v="-03 08' 50,24710''"/>
  </r>
  <r>
    <n v="1808"/>
    <x v="1"/>
    <s v="Cecropia spp."/>
    <s v="Cecropiaceae"/>
    <n v="120"/>
    <n v="38.19709702062643"/>
    <n v="3"/>
    <n v="8"/>
    <n v="0.11459129106187928"/>
    <n v="0.39129293873931204"/>
    <n v="1.4788916746279441"/>
    <s v="Inferior"/>
    <x v="0"/>
    <s v="Secundária"/>
    <d v="2017-02-09T00:00:00"/>
    <s v="-03 08' 50,08560''"/>
  </r>
  <r>
    <n v="1809"/>
    <x v="3"/>
    <s v="Tachigali paniculata Aubl."/>
    <s v="Caesalpiniaceae"/>
    <n v="64"/>
    <n v="20.371785077667433"/>
    <n v="2"/>
    <n v="6"/>
    <n v="3.2594856124267893E-2"/>
    <n v="-0.94198602789554275"/>
    <n v="0.38985280744899331"/>
    <s v="Inferior"/>
    <x v="0"/>
    <s v="Secundária"/>
    <d v="2017-02-09T00:00:00"/>
    <s v="-03 08' 49,68240''"/>
  </r>
  <r>
    <n v="1810"/>
    <x v="0"/>
    <s v="Spondias mombin L."/>
    <s v="Anacardiaceae"/>
    <n v="34"/>
    <n v="10.822510822510823"/>
    <n v="1"/>
    <n v="3"/>
    <n v="9.1991341991342016E-3"/>
    <n v="-2.2835663749905279"/>
    <n v="0.10192007258416352"/>
    <s v="Inferior"/>
    <x v="0"/>
    <s v="Secundária"/>
    <d v="2017-02-09T00:00:00"/>
    <s v="-03 08' 49,59960''"/>
  </r>
  <r>
    <n v="1811"/>
    <x v="3"/>
    <s v="Tachigali paniculata Aubl."/>
    <s v="Caesalpiniaceae"/>
    <n v="113"/>
    <n v="35.968933027756556"/>
    <n v="3"/>
    <n v="12"/>
    <n v="0.10161223580341226"/>
    <n v="0.26381251578746756"/>
    <n v="1.3018840907050822"/>
    <s v="Intermediário"/>
    <x v="0"/>
    <s v="Secundária"/>
    <d v="2017-02-09T00:00:00"/>
    <s v="-03 08' 49,40160''"/>
  </r>
  <r>
    <n v="1812"/>
    <x v="9"/>
    <s v="Talisia esculenta (A.St.-Hil) Radlk"/>
    <s v="Sapindaceae"/>
    <n v="72"/>
    <n v="22.918258212375861"/>
    <n v="2"/>
    <n v="5"/>
    <n v="4.1252864782276556E-2"/>
    <n v="-0.69216820926835343"/>
    <n v="0.50048972532019842"/>
    <s v="Inferior"/>
    <x v="0"/>
    <s v="Secundária"/>
    <d v="2017-02-09T00:00:00"/>
    <s v="-03 08' 50,01000''"/>
  </r>
  <r>
    <n v="1813"/>
    <x v="4"/>
    <s v="Ceiba pentandra Gaerth."/>
    <s v="Bombacaceae"/>
    <n v="155"/>
    <n v="49.337916984975813"/>
    <n v="4"/>
    <n v="7"/>
    <n v="0.19118442831678129"/>
    <n v="0.93412762528431603"/>
    <n v="2.5449923021038994"/>
    <s v="Inferior"/>
    <x v="0"/>
    <s v="Secundária"/>
    <d v="2017-02-09T00:00:00"/>
    <s v="-03 08' 49,99920''"/>
  </r>
  <r>
    <n v="1814"/>
    <x v="0"/>
    <s v="Spondias mombin L."/>
    <s v="Anacardiaceae"/>
    <n v="172"/>
    <n v="54.749172396231224"/>
    <n v="5"/>
    <n v="9"/>
    <n v="0.23542144130379433"/>
    <n v="1.154858737619926"/>
    <n v="3.173575079092652"/>
    <s v="Inferior"/>
    <x v="1"/>
    <s v="Secundária"/>
    <d v="2017-02-09T00:00:00"/>
    <s v="-03 08' 49,86240''"/>
  </r>
  <r>
    <n v="1815"/>
    <x v="4"/>
    <s v="Ceiba pentandra Gaerth."/>
    <s v="Bombacaceae"/>
    <n v="283"/>
    <n v="90.081487140310671"/>
    <n v="8"/>
    <n v="14"/>
    <n v="0.63732652151769797"/>
    <n v="2.2110158221998999"/>
    <n v="9.1249810449432083"/>
    <s v="Intermediário"/>
    <x v="0"/>
    <s v="Secundária"/>
    <d v="2017-02-09T00:00:00"/>
    <s v="-03 08' 49,67160''"/>
  </r>
  <r>
    <n v="1816"/>
    <x v="9"/>
    <s v="Talisia esculenta (A.St.-Hil) Radlk"/>
    <s v="Sapindaceae"/>
    <n v="55"/>
    <n v="17.50700280112045"/>
    <n v="1"/>
    <n v="5"/>
    <n v="2.4072128851540621E-2"/>
    <n v="-1.2634233618233353"/>
    <n v="0.28268463636772356"/>
    <s v="Inferior"/>
    <x v="0"/>
    <s v="Secundária"/>
    <d v="2017-02-09T00:00:00"/>
    <s v="-03 08' 49,74720''"/>
  </r>
  <r>
    <n v="1817"/>
    <x v="25"/>
    <s v="Schizolobium amazonicum Huber ex Ducke"/>
    <s v="Caesalpiniaceae"/>
    <n v="120"/>
    <n v="38.19709702062643"/>
    <n v="3"/>
    <n v="9"/>
    <n v="0.11459129106187928"/>
    <n v="0.39129293873931204"/>
    <n v="1.4788916746279441"/>
    <s v="Inferior"/>
    <x v="0"/>
    <s v="Secundária"/>
    <d v="2017-02-09T00:00:00"/>
    <s v="-03 08' 49,83000''"/>
  </r>
  <r>
    <n v="1818"/>
    <x v="4"/>
    <s v="Ceiba pentandra Gaerth."/>
    <s v="Bombacaceae"/>
    <n v="97"/>
    <n v="30.8759867583397"/>
    <n v="3"/>
    <n v="9"/>
    <n v="7.4874267888973792E-2"/>
    <n v="-6.0015062295732058E-2"/>
    <n v="0.94175034855516371"/>
    <s v="Inferior"/>
    <x v="0"/>
    <s v="Secundária"/>
    <d v="2017-02-09T00:00:00"/>
    <s v="-03 08' 50,17920''"/>
  </r>
  <r>
    <n v="1819"/>
    <x v="23"/>
    <s v="Crescentia cujete L."/>
    <s v="Bignoniaceae"/>
    <n v="44"/>
    <n v="14.005602240896359"/>
    <n v="1"/>
    <n v="2"/>
    <n v="1.5406162464985993E-2"/>
    <n v="-1.7367108341607755"/>
    <n v="0.17609866680815789"/>
    <s v="Inferior"/>
    <x v="0"/>
    <s v="Secundária"/>
    <d v="2017-02-09T00:00:00"/>
    <s v="-03 08' 50,52840''"/>
  </r>
  <r>
    <n v="1820"/>
    <x v="22"/>
    <s v="Genipa caruto H.B.K."/>
    <s v="Rubiaceae"/>
    <n v="70"/>
    <n v="22.281639928698752"/>
    <n v="2"/>
    <n v="7"/>
    <n v="3.8992869875222817E-2"/>
    <n v="-0.75191863931471659"/>
    <n v="0.47146112057859513"/>
    <s v="Inferior"/>
    <x v="1"/>
    <s v="Secundária"/>
    <d v="2017-02-09T00:00:00"/>
    <s v="-03 08' 50,71920''"/>
  </r>
  <r>
    <n v="1821"/>
    <x v="13"/>
    <s v="Psidium guajava L."/>
    <s v="Myrtaceae"/>
    <n v="40"/>
    <n v="12.732365673542144"/>
    <n v="1"/>
    <n v="3"/>
    <n v="1.2732365673542146E-2"/>
    <n v="-1.9388637255257484"/>
    <n v="0.14386732971233054"/>
    <s v="Inferior"/>
    <x v="0"/>
    <s v="Secundária"/>
    <d v="2017-02-09T00:00:00"/>
    <s v="-03 08' 50,78040''"/>
  </r>
  <r>
    <n v="1822"/>
    <x v="31"/>
    <s v="Piper tuberculatum Jacq."/>
    <s v="Piperaceae"/>
    <n v="35"/>
    <n v="11.140819964349376"/>
    <n v="1"/>
    <n v="2"/>
    <n v="9.7482174688057043E-3"/>
    <n v="-2.2220838092823607"/>
    <n v="0.10838302379668988"/>
    <s v="Inferior"/>
    <x v="1"/>
    <s v="Secundária"/>
    <d v="2017-02-09T00:00:00"/>
    <s v="-03 08' 50,72280''"/>
  </r>
  <r>
    <n v="1823"/>
    <x v="25"/>
    <s v="Schizolobium amazonicum Huber ex Ducke"/>
    <s v="Caesalpiniaceae"/>
    <n v="100"/>
    <n v="31.830914183855359"/>
    <n v="3"/>
    <n v="14"/>
    <n v="7.9577285459638394E-2"/>
    <n v="4.5889167793351504E-3"/>
    <n v="1.0045994619821215"/>
    <s v="Intermediário"/>
    <x v="0"/>
    <s v="Secundária"/>
    <d v="2017-02-09T00:00:00"/>
    <s v="-03 08' 50,22960''"/>
  </r>
  <r>
    <n v="1824"/>
    <x v="1"/>
    <s v="Cecropia spp."/>
    <s v="Cecropiaceae"/>
    <n v="60"/>
    <n v="19.098548510313215"/>
    <n v="1"/>
    <n v="8"/>
    <n v="2.8647822765469819E-2"/>
    <n v="-1.0788722312283312"/>
    <n v="0.33997872691435749"/>
    <s v="Inferior"/>
    <x v="0"/>
    <s v="Secundária"/>
    <d v="2017-02-09T00:00:00"/>
    <s v="-03 08' 49,93080''"/>
  </r>
  <r>
    <n v="1825"/>
    <x v="28"/>
    <s v="Ficus maxima Mill."/>
    <s v="Moraceae"/>
    <n v="33"/>
    <n v="10.504201680672269"/>
    <n v="1"/>
    <n v="3"/>
    <n v="8.6659663865546223E-3"/>
    <n v="-2.3468845098310025"/>
    <n v="9.5666747223737858E-2"/>
    <s v="Inferior"/>
    <x v="0"/>
    <s v="Secundária"/>
    <d v="2017-02-09T00:00:00"/>
    <s v="-03 08' 49,95240''"/>
  </r>
  <r>
    <n v="1826"/>
    <x v="1"/>
    <s v="Cecropia spp."/>
    <s v="Cecropiaceae"/>
    <n v="35"/>
    <n v="11.140819964349376"/>
    <n v="1"/>
    <n v="3"/>
    <n v="9.7482174688057043E-3"/>
    <n v="-2.2220838092823607"/>
    <n v="0.10838302379668988"/>
    <s v="Inferior"/>
    <x v="0"/>
    <s v="Secundária"/>
    <d v="2017-02-09T00:00:00"/>
    <s v="-03 08' 49,99200''"/>
  </r>
  <r>
    <n v="1827"/>
    <x v="31"/>
    <s v="Piper tuberculatum Jacq."/>
    <s v="Piperaceae"/>
    <n v="33"/>
    <n v="10.504201680672269"/>
    <n v="1"/>
    <n v="3"/>
    <n v="8.6659663865546223E-3"/>
    <n v="-2.3468845098310025"/>
    <n v="9.5666747223737858E-2"/>
    <s v="Inferior"/>
    <x v="1"/>
    <s v="Secundária"/>
    <d v="2017-02-09T00:00:00"/>
    <s v="-03 08' 49,82280''"/>
  </r>
  <r>
    <n v="1828"/>
    <x v="9"/>
    <s v="Talisia esculenta (A.St.-Hil) Radlk"/>
    <s v="Sapindaceae"/>
    <n v="123"/>
    <n v="39.152024446142093"/>
    <n v="3"/>
    <n v="7"/>
    <n v="0.12039247517188692"/>
    <n v="0.44366597004349018"/>
    <n v="1.5584098430995417"/>
    <s v="Inferior"/>
    <x v="0"/>
    <s v="Secundária"/>
    <d v="2017-02-09T00:00:00"/>
    <s v="-03 08' 49,59240''"/>
  </r>
  <r>
    <n v="1829"/>
    <x v="0"/>
    <s v="Spondias mombin L."/>
    <s v="Anacardiaceae"/>
    <n v="52"/>
    <n v="16.552075375604787"/>
    <n v="1"/>
    <n v="5"/>
    <n v="2.1517697988286219E-2"/>
    <n v="-1.382389120590199"/>
    <n v="0.25097821897939893"/>
    <s v="Inferior"/>
    <x v="0"/>
    <s v="Secundária"/>
    <d v="2017-02-09T00:00:00"/>
    <s v="-03 08' 49,44120''"/>
  </r>
  <r>
    <n v="1830"/>
    <x v="9"/>
    <s v="Talisia esculenta (A.St.-Hil) Radlk"/>
    <s v="Sapindaceae"/>
    <n v="46"/>
    <n v="14.642220524573466"/>
    <n v="1"/>
    <n v="4"/>
    <n v="1.6838553603259487E-2"/>
    <n v="-1.6424286457480362"/>
    <n v="0.19350950510133216"/>
    <s v="Inferior"/>
    <x v="0"/>
    <s v="Secundária"/>
    <d v="2017-02-09T00:00:00"/>
    <s v="-03 08' 49,66800''"/>
  </r>
  <r>
    <n v="1831"/>
    <x v="0"/>
    <s v="Spondias mombin L."/>
    <s v="Anacardiaceae"/>
    <n v="80"/>
    <n v="25.464731347084289"/>
    <n v="2"/>
    <n v="5"/>
    <n v="5.0929462694168585E-2"/>
    <n v="-0.46869855555810425"/>
    <n v="0.62581620354180501"/>
    <s v="Inferior"/>
    <x v="0"/>
    <s v="Secundária"/>
    <d v="2017-02-09T00:00:00"/>
    <s v="-03 08' 49,63920''"/>
  </r>
  <r>
    <n v="1832"/>
    <x v="4"/>
    <s v="Ceiba pentandra Gaerth."/>
    <s v="Bombacaceae"/>
    <n v="181"/>
    <n v="57.613954672778206"/>
    <n v="5"/>
    <n v="10"/>
    <n v="0.26070314489432145"/>
    <n v="1.2630351556134096"/>
    <n v="3.5361379450138704"/>
    <s v="Inferior"/>
    <x v="0"/>
    <s v="Secundária"/>
    <d v="2017-02-09T00:00:00"/>
    <s v="-03 08' 49,76160''"/>
  </r>
  <r>
    <n v="1833"/>
    <x v="9"/>
    <s v="Talisia esculenta (A.St.-Hil) Radlk"/>
    <s v="Sapindaceae"/>
    <n v="67"/>
    <n v="21.326712503183092"/>
    <n v="2"/>
    <n v="6"/>
    <n v="3.5722243442831682E-2"/>
    <n v="-0.84482400197316743"/>
    <n v="0.42963296611142116"/>
    <s v="Inferior"/>
    <x v="0"/>
    <s v="Secundária"/>
    <d v="2017-02-09T00:00:00"/>
    <s v="-03 08' 49,51680''"/>
  </r>
  <r>
    <n v="1834"/>
    <x v="0"/>
    <s v="Spondias mombin L."/>
    <s v="Anacardiaceae"/>
    <n v="81"/>
    <n v="25.783040488922843"/>
    <n v="2"/>
    <n v="6"/>
    <n v="5.221065699006875E-2"/>
    <n v="-0.4423503906411641"/>
    <n v="0.64252446145039177"/>
    <s v="Inferior"/>
    <x v="0"/>
    <s v="Secundária"/>
    <d v="2017-02-09T00:00:00"/>
    <s v="-03 08' 49,66080''"/>
  </r>
  <r>
    <n v="1835"/>
    <x v="9"/>
    <s v="Talisia esculenta (A.St.-Hil) Radlk"/>
    <s v="Sapindaceae"/>
    <n v="63"/>
    <n v="20.053475935828878"/>
    <n v="2"/>
    <n v="4"/>
    <n v="3.158422459893049E-2"/>
    <n v="-0.97538829302496577"/>
    <n v="0.37704592083444133"/>
    <s v="Inferior"/>
    <x v="0"/>
    <s v="Secundária"/>
    <d v="2017-02-09T00:00:00"/>
    <s v="-03 08' 49,46640''"/>
  </r>
  <r>
    <n v="1836"/>
    <x v="0"/>
    <s v="Spondias mombin L."/>
    <s v="Anacardiaceae"/>
    <n v="166"/>
    <n v="52.839317545199897"/>
    <n v="5"/>
    <n v="10"/>
    <n v="0.21928316781257953"/>
    <n v="1.0795490514028208"/>
    <n v="2.9433519513149489"/>
    <s v="Inferior"/>
    <x v="0"/>
    <s v="Secundária"/>
    <d v="2017-02-09T00:00:00"/>
    <s v="-03 08' 49,27200''"/>
  </r>
  <r>
    <n v="1837"/>
    <x v="4"/>
    <s v="Ceiba pentandra Gaerth."/>
    <s v="Bombacaceae"/>
    <n v="190"/>
    <n v="60.478736949325189"/>
    <n v="6"/>
    <n v="12"/>
    <n v="0.28727400050929458"/>
    <n v="1.3659610093509835"/>
    <n v="3.9194879072023303"/>
    <s v="Intermediário"/>
    <x v="0"/>
    <s v="Secundária"/>
    <d v="2017-02-09T00:00:00"/>
    <s v="-03 08' 49,16400''"/>
  </r>
  <r>
    <n v="1838"/>
    <x v="1"/>
    <s v="Cecropia spp."/>
    <s v="Cecropiaceae"/>
    <n v="145"/>
    <n v="46.154825566590276"/>
    <n v="4"/>
    <n v="10"/>
    <n v="0.16731124267888975"/>
    <n v="0.79267521997263213"/>
    <n v="2.2092988880547"/>
    <s v="Inferior"/>
    <x v="0"/>
    <s v="Secundária"/>
    <d v="2017-02-09T00:00:00"/>
    <s v="-03 08' 49,35120''"/>
  </r>
  <r>
    <n v="1839"/>
    <x v="4"/>
    <s v="Ceiba pentandra Gaerth."/>
    <s v="Bombacaceae"/>
    <n v="130"/>
    <n v="41.380188439011967"/>
    <n v="4"/>
    <n v="13"/>
    <n v="0.13448561242678889"/>
    <n v="0.56106352171488361"/>
    <n v="1.7525353689408558"/>
    <s v="Intermediário"/>
    <x v="0"/>
    <s v="Secundária"/>
    <d v="2017-02-09T00:00:00"/>
    <s v="-03 08' 49,09560''"/>
  </r>
  <r>
    <n v="1840"/>
    <x v="4"/>
    <s v="Ceiba pentandra Gaerth."/>
    <s v="Bombacaceae"/>
    <n v="190"/>
    <n v="60.478736949325189"/>
    <n v="6"/>
    <n v="14"/>
    <n v="0.28727400050929458"/>
    <n v="1.3659610093509835"/>
    <n v="3.9194879072023303"/>
    <s v="Intermediário"/>
    <x v="0"/>
    <s v="Secundária"/>
    <d v="2017-02-09T00:00:00"/>
    <s v="-03 08' 48,43680''"/>
  </r>
  <r>
    <n v="1841"/>
    <x v="4"/>
    <s v="Ceiba pentandra Gaerth."/>
    <s v="Bombacaceae"/>
    <n v="235"/>
    <n v="74.802648332060102"/>
    <n v="7"/>
    <n v="14"/>
    <n v="0.43946555895085321"/>
    <n v="1.8168038277983536"/>
    <n v="6.1521636182762593"/>
    <s v="Intermediário"/>
    <x v="0"/>
    <s v="Secundária"/>
    <d v="2017-02-09T00:00:00"/>
    <s v="-03 08' 48,56640''"/>
  </r>
  <r>
    <n v="1842"/>
    <x v="13"/>
    <s v="Psidium guajava L."/>
    <s v="Myrtaceae"/>
    <n v="35"/>
    <n v="11.140819964349376"/>
    <n v="1"/>
    <n v="2"/>
    <n v="9.7482174688057043E-3"/>
    <n v="-2.2220838092823607"/>
    <n v="0.10838302379668988"/>
    <s v="Inferior"/>
    <x v="1"/>
    <s v="Secundária"/>
    <d v="2017-02-09T00:00:00"/>
    <s v="-03 08' 48,18397''"/>
  </r>
  <r>
    <n v="1843"/>
    <x v="13"/>
    <s v="Psidium guajava L."/>
    <s v="Myrtaceae"/>
    <n v="34"/>
    <n v="10.822510822510823"/>
    <n v="1"/>
    <n v="2"/>
    <n v="9.1991341991342016E-3"/>
    <n v="-2.2835663749905279"/>
    <n v="0.10192007258416352"/>
    <s v="Inferior"/>
    <x v="1"/>
    <s v="Secundária"/>
    <d v="2017-02-09T00:00:00"/>
    <s v="-03 08' 48,36757''"/>
  </r>
  <r>
    <n v="1844"/>
    <x v="39"/>
    <s v="Morinda citrifolia L."/>
    <s v="Rubiaceae"/>
    <n v="40"/>
    <n v="12.732365673542144"/>
    <n v="1"/>
    <n v="2"/>
    <n v="1.2732365673542146E-2"/>
    <n v="-1.9388637255257484"/>
    <n v="0.14386732971233054"/>
    <s v="Inferior"/>
    <x v="0"/>
    <s v="Secundária"/>
    <d v="2017-02-09T00:00:00"/>
    <s v="-03 08' 48,58800''"/>
  </r>
  <r>
    <n v="1845"/>
    <x v="4"/>
    <s v="Ceiba pentandra Gaerth."/>
    <s v="Bombacaceae"/>
    <n v="163"/>
    <n v="51.884390119684241"/>
    <n v="5"/>
    <n v="14"/>
    <n v="0.21142888973771332"/>
    <n v="1.0408671282097357"/>
    <n v="2.8316713722038451"/>
    <s v="Intermediário"/>
    <x v="0"/>
    <s v="Secundária"/>
    <d v="2017-02-09T00:00:00"/>
    <s v="-03 08' 48,95880''"/>
  </r>
  <r>
    <n v="1846"/>
    <x v="33"/>
    <s v="Terminalia catappa L."/>
    <s v="Combretaceae"/>
    <n v="53"/>
    <n v="16.870384517443341"/>
    <n v="1"/>
    <n v="4"/>
    <n v="2.2353259485612426E-2"/>
    <n v="-1.3419878990573562"/>
    <n v="0.26132566285327374"/>
    <s v="Inferior"/>
    <x v="0"/>
    <s v="Secundária"/>
    <d v="2017-02-09T00:00:00"/>
    <s v="-03 08' 48,88320''"/>
  </r>
  <r>
    <n v="1847"/>
    <x v="38"/>
    <s v="Citrus sp."/>
    <s v="Rutaceae"/>
    <n v="39"/>
    <n v="12.41405653170359"/>
    <n v="1"/>
    <n v="3"/>
    <n v="1.2103705118411001E-2"/>
    <n v="-1.9925627962604269"/>
    <n v="0.13634555143976687"/>
    <s v="Inferior"/>
    <x v="1"/>
    <s v="Secundária"/>
    <d v="2017-02-09T00:00:00"/>
    <s v="-03 08' 49,14960''"/>
  </r>
  <r>
    <n v="1848"/>
    <x v="37"/>
    <s v="Mangifera spp."/>
    <s v="Anacardiaceae"/>
    <n v="44"/>
    <n v="14.005602240896359"/>
    <n v="1"/>
    <n v="3"/>
    <n v="1.5406162464985993E-2"/>
    <n v="-1.7367108341607755"/>
    <n v="0.17609866680815789"/>
    <s v="Inferior"/>
    <x v="0"/>
    <s v="Secundária"/>
    <d v="2017-02-09T00:00:00"/>
    <s v="-03 08' 49,32240''"/>
  </r>
  <r>
    <n v="1849"/>
    <x v="37"/>
    <s v="Mangifera spp."/>
    <s v="Anacardiaceae"/>
    <n v="48"/>
    <n v="15.278838808250573"/>
    <n v="1"/>
    <n v="4"/>
    <n v="1.8334606569900685E-2"/>
    <n v="-1.5521597035657697"/>
    <n v="0.21179007576086675"/>
    <s v="Inferior"/>
    <x v="0"/>
    <s v="Secundária"/>
    <d v="2017-02-09T00:00:00"/>
    <s v="-03 08' 49,17840''"/>
  </r>
  <r>
    <n v="1850"/>
    <x v="40"/>
    <s v="Eugenia jambolana Lam."/>
    <s v="Myrtaceae"/>
    <n v="54"/>
    <n v="17.188693659281896"/>
    <n v="1"/>
    <n v="4"/>
    <n v="2.3204736440030557E-2"/>
    <n v="-1.3023418849385804"/>
    <n v="0.27189430168966694"/>
    <s v="Inferior"/>
    <x v="0"/>
    <s v="Secundária"/>
    <d v="2017-02-09T00:00:00"/>
    <s v="-03 08' 49,22160''"/>
  </r>
  <r>
    <n v="1851"/>
    <x v="38"/>
    <s v="Citrus sp."/>
    <s v="Rutaceae"/>
    <n v="45"/>
    <n v="14.323911382734913"/>
    <n v="1"/>
    <n v="2"/>
    <n v="1.611440030557678E-2"/>
    <n v="-1.6890459068985582"/>
    <n v="0.18469565680810318"/>
    <s v="Inferior"/>
    <x v="1"/>
    <s v="Secundária"/>
    <d v="2017-02-09T00:00:00"/>
    <s v="-03 08' 49,10280''"/>
  </r>
  <r>
    <n v="1852"/>
    <x v="37"/>
    <s v="Mangifera spp."/>
    <s v="Anacardiaceae"/>
    <n v="49"/>
    <n v="15.597147950089127"/>
    <n v="1"/>
    <n v="4"/>
    <n v="1.9106506238859181E-2"/>
    <n v="-1.5084261954087674"/>
    <n v="0.22125792082216006"/>
    <s v="Inferior"/>
    <x v="0"/>
    <s v="Secundária"/>
    <d v="2017-02-09T00:00:00"/>
    <s v="-03 08' 48,75720''"/>
  </r>
  <r>
    <n v="1853"/>
    <x v="37"/>
    <s v="Mangifera spp."/>
    <s v="Anacardiaceae"/>
    <n v="47"/>
    <n v="14.96052966641202"/>
    <n v="1"/>
    <n v="4"/>
    <n v="1.7578622358034125E-2"/>
    <n v="-1.5968139844743723"/>
    <n v="0.202540789219636"/>
    <s v="Inferior"/>
    <x v="0"/>
    <s v="Secundária"/>
    <d v="2017-02-09T00:00:00"/>
    <s v="-03 08' 48,70680'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Dados" updatedVersion="5" minRefreshableVersion="3" showMemberPropertyTips="0" useAutoFormatting="1" itemPrintTitles="1" createdVersion="5" indent="0" compact="0" compactData="0" gridDropZones="1">
  <location ref="A3:C46" firstHeaderRow="1" firstDataRow="2" firstDataCol="1"/>
  <pivotFields count="16">
    <pivotField compact="0" outline="0" subtotalTop="0" showAll="0" includeNewItemsInFilter="1"/>
    <pivotField axis="axisRow" compact="0" outline="0" subtotalTop="0" showAll="0" includeNewItemsInFilter="1">
      <items count="61">
        <item x="29"/>
        <item m="1" x="57"/>
        <item x="12"/>
        <item x="11"/>
        <item x="40"/>
        <item m="1" x="56"/>
        <item m="1" x="48"/>
        <item x="34"/>
        <item m="1" x="59"/>
        <item x="32"/>
        <item m="1" x="44"/>
        <item x="33"/>
        <item x="23"/>
        <item x="1"/>
        <item m="1" x="41"/>
        <item x="6"/>
        <item m="1" x="43"/>
        <item m="1" x="51"/>
        <item x="28"/>
        <item x="13"/>
        <item m="1" x="55"/>
        <item x="7"/>
        <item x="22"/>
        <item x="10"/>
        <item x="15"/>
        <item m="1" x="54"/>
        <item m="1" x="46"/>
        <item x="38"/>
        <item x="16"/>
        <item x="19"/>
        <item x="8"/>
        <item m="1" x="42"/>
        <item x="37"/>
        <item x="26"/>
        <item x="35"/>
        <item x="24"/>
        <item x="27"/>
        <item x="14"/>
        <item x="20"/>
        <item m="1" x="45"/>
        <item x="39"/>
        <item m="1" x="52"/>
        <item x="25"/>
        <item x="31"/>
        <item x="9"/>
        <item m="1" x="58"/>
        <item x="4"/>
        <item x="5"/>
        <item m="1" x="50"/>
        <item m="1" x="47"/>
        <item x="36"/>
        <item x="30"/>
        <item x="0"/>
        <item x="18"/>
        <item x="3"/>
        <item x="2"/>
        <item x="21"/>
        <item m="1" x="53"/>
        <item m="1" x="49"/>
        <item x="1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compact="0" outline="0" subtotalTop="0" showAll="0" includeNewItemsInFilter="1"/>
    <pivotField compact="0" outline="0" subtotalTop="0" multipleItemSelectionAllowed="1" showAll="0" includeNewItemsInFilter="1">
      <items count="5">
        <item x="3"/>
        <item x="2"/>
        <item x="1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compact="0" outline="0" showAll="0" defaultSubtotal="0"/>
  </pivotFields>
  <rowFields count="1">
    <field x="1"/>
  </rowFields>
  <rowItems count="42">
    <i>
      <x/>
    </i>
    <i>
      <x v="2"/>
    </i>
    <i>
      <x v="3"/>
    </i>
    <i>
      <x v="4"/>
    </i>
    <i>
      <x v="7"/>
    </i>
    <i>
      <x v="9"/>
    </i>
    <i>
      <x v="11"/>
    </i>
    <i>
      <x v="12"/>
    </i>
    <i>
      <x v="13"/>
    </i>
    <i>
      <x v="15"/>
    </i>
    <i>
      <x v="18"/>
    </i>
    <i>
      <x v="19"/>
    </i>
    <i>
      <x v="21"/>
    </i>
    <i>
      <x v="22"/>
    </i>
    <i>
      <x v="23"/>
    </i>
    <i>
      <x v="24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3"/>
    </i>
    <i>
      <x v="44"/>
    </i>
    <i>
      <x v="46"/>
    </i>
    <i>
      <x v="47"/>
    </i>
    <i>
      <x v="50"/>
    </i>
    <i>
      <x v="51"/>
    </i>
    <i>
      <x v="52"/>
    </i>
    <i>
      <x v="53"/>
    </i>
    <i>
      <x v="54"/>
    </i>
    <i>
      <x v="55"/>
    </i>
    <i>
      <x v="56"/>
    </i>
    <i>
      <x v="59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gem de g" fld="8" subtotal="count" baseField="1" baseItem="53"/>
    <dataField name="Soma de Vol (m³)" fld="10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t.wikipedia.org/wiki/Bombacaceae" TargetMode="External"/><Relationship Id="rId21" Type="http://schemas.openxmlformats.org/officeDocument/2006/relationships/hyperlink" Target="https://pt.wikipedia.org/wiki/Bombacaceae" TargetMode="External"/><Relationship Id="rId42" Type="http://schemas.openxmlformats.org/officeDocument/2006/relationships/hyperlink" Target="https://pt.wikipedia.org/wiki/Bombacaceae" TargetMode="External"/><Relationship Id="rId47" Type="http://schemas.openxmlformats.org/officeDocument/2006/relationships/hyperlink" Target="https://pt.wikipedia.org/wiki/Bombacaceae" TargetMode="External"/><Relationship Id="rId63" Type="http://schemas.openxmlformats.org/officeDocument/2006/relationships/hyperlink" Target="https://pt.wikipedia.org/wiki/Bombacaceae" TargetMode="External"/><Relationship Id="rId68" Type="http://schemas.openxmlformats.org/officeDocument/2006/relationships/hyperlink" Target="https://pt.wikipedia.org/wiki/Bombacaceae" TargetMode="External"/><Relationship Id="rId84" Type="http://schemas.openxmlformats.org/officeDocument/2006/relationships/hyperlink" Target="https://pt.wikipedia.org/wiki/Bombacaceae" TargetMode="External"/><Relationship Id="rId89" Type="http://schemas.openxmlformats.org/officeDocument/2006/relationships/hyperlink" Target="https://pt.wikipedia.org/wiki/Bombacaceae" TargetMode="External"/><Relationship Id="rId16" Type="http://schemas.openxmlformats.org/officeDocument/2006/relationships/hyperlink" Target="https://pt.wikipedia.org/wiki/Bombacaceae" TargetMode="External"/><Relationship Id="rId11" Type="http://schemas.openxmlformats.org/officeDocument/2006/relationships/hyperlink" Target="https://pt.wikipedia.org/wiki/Combretaceae" TargetMode="External"/><Relationship Id="rId32" Type="http://schemas.openxmlformats.org/officeDocument/2006/relationships/hyperlink" Target="https://pt.wikipedia.org/wiki/Bombacaceae" TargetMode="External"/><Relationship Id="rId37" Type="http://schemas.openxmlformats.org/officeDocument/2006/relationships/hyperlink" Target="https://pt.wikipedia.org/wiki/Bombacaceae" TargetMode="External"/><Relationship Id="rId53" Type="http://schemas.openxmlformats.org/officeDocument/2006/relationships/hyperlink" Target="https://pt.wikipedia.org/wiki/Bombacaceae" TargetMode="External"/><Relationship Id="rId58" Type="http://schemas.openxmlformats.org/officeDocument/2006/relationships/hyperlink" Target="https://pt.wikipedia.org/wiki/Bombacaceae" TargetMode="External"/><Relationship Id="rId74" Type="http://schemas.openxmlformats.org/officeDocument/2006/relationships/hyperlink" Target="https://pt.wikipedia.org/wiki/Bombacaceae" TargetMode="External"/><Relationship Id="rId79" Type="http://schemas.openxmlformats.org/officeDocument/2006/relationships/hyperlink" Target="https://pt.wikipedia.org/wiki/Bombacaceae" TargetMode="External"/><Relationship Id="rId5" Type="http://schemas.openxmlformats.org/officeDocument/2006/relationships/hyperlink" Target="https://pt.wikipedia.org/wiki/Combretaceae" TargetMode="External"/><Relationship Id="rId90" Type="http://schemas.openxmlformats.org/officeDocument/2006/relationships/hyperlink" Target="https://pt.wikipedia.org/wiki/Bombacaceae" TargetMode="External"/><Relationship Id="rId95" Type="http://schemas.openxmlformats.org/officeDocument/2006/relationships/hyperlink" Target="https://pt.wikipedia.org/wiki/Bombacaceae" TargetMode="External"/><Relationship Id="rId22" Type="http://schemas.openxmlformats.org/officeDocument/2006/relationships/hyperlink" Target="https://pt.wikipedia.org/wiki/Bombacaceae" TargetMode="External"/><Relationship Id="rId27" Type="http://schemas.openxmlformats.org/officeDocument/2006/relationships/hyperlink" Target="https://pt.wikipedia.org/wiki/Bombacaceae" TargetMode="External"/><Relationship Id="rId43" Type="http://schemas.openxmlformats.org/officeDocument/2006/relationships/hyperlink" Target="https://pt.wikipedia.org/wiki/Bombacaceae" TargetMode="External"/><Relationship Id="rId48" Type="http://schemas.openxmlformats.org/officeDocument/2006/relationships/hyperlink" Target="https://pt.wikipedia.org/wiki/Bombacaceae" TargetMode="External"/><Relationship Id="rId64" Type="http://schemas.openxmlformats.org/officeDocument/2006/relationships/hyperlink" Target="https://pt.wikipedia.org/wiki/Bombacaceae" TargetMode="External"/><Relationship Id="rId69" Type="http://schemas.openxmlformats.org/officeDocument/2006/relationships/hyperlink" Target="https://pt.wikipedia.org/wiki/Bombacaceae" TargetMode="External"/><Relationship Id="rId80" Type="http://schemas.openxmlformats.org/officeDocument/2006/relationships/hyperlink" Target="https://pt.wikipedia.org/wiki/Bombacaceae" TargetMode="External"/><Relationship Id="rId85" Type="http://schemas.openxmlformats.org/officeDocument/2006/relationships/hyperlink" Target="https://pt.wikipedia.org/wiki/Bombacaceae" TargetMode="External"/><Relationship Id="rId3" Type="http://schemas.openxmlformats.org/officeDocument/2006/relationships/hyperlink" Target="https://pt.wikipedia.org/wiki/Combretaceae" TargetMode="External"/><Relationship Id="rId12" Type="http://schemas.openxmlformats.org/officeDocument/2006/relationships/hyperlink" Target="https://pt.wikipedia.org/wiki/Combretaceae" TargetMode="External"/><Relationship Id="rId17" Type="http://schemas.openxmlformats.org/officeDocument/2006/relationships/hyperlink" Target="https://pt.wikipedia.org/wiki/Bombacaceae" TargetMode="External"/><Relationship Id="rId25" Type="http://schemas.openxmlformats.org/officeDocument/2006/relationships/hyperlink" Target="https://pt.wikipedia.org/wiki/Bombacaceae" TargetMode="External"/><Relationship Id="rId33" Type="http://schemas.openxmlformats.org/officeDocument/2006/relationships/hyperlink" Target="https://pt.wikipedia.org/wiki/Bombacaceae" TargetMode="External"/><Relationship Id="rId38" Type="http://schemas.openxmlformats.org/officeDocument/2006/relationships/hyperlink" Target="https://pt.wikipedia.org/wiki/Bombacaceae" TargetMode="External"/><Relationship Id="rId46" Type="http://schemas.openxmlformats.org/officeDocument/2006/relationships/hyperlink" Target="https://pt.wikipedia.org/wiki/Bombacaceae" TargetMode="External"/><Relationship Id="rId59" Type="http://schemas.openxmlformats.org/officeDocument/2006/relationships/hyperlink" Target="https://pt.wikipedia.org/wiki/Bombacaceae" TargetMode="External"/><Relationship Id="rId67" Type="http://schemas.openxmlformats.org/officeDocument/2006/relationships/hyperlink" Target="https://pt.wikipedia.org/wiki/Bombacaceae" TargetMode="External"/><Relationship Id="rId20" Type="http://schemas.openxmlformats.org/officeDocument/2006/relationships/hyperlink" Target="https://pt.wikipedia.org/wiki/Bombacaceae" TargetMode="External"/><Relationship Id="rId41" Type="http://schemas.openxmlformats.org/officeDocument/2006/relationships/hyperlink" Target="https://pt.wikipedia.org/wiki/Bombacaceae" TargetMode="External"/><Relationship Id="rId54" Type="http://schemas.openxmlformats.org/officeDocument/2006/relationships/hyperlink" Target="https://pt.wikipedia.org/wiki/Bombacaceae" TargetMode="External"/><Relationship Id="rId62" Type="http://schemas.openxmlformats.org/officeDocument/2006/relationships/hyperlink" Target="https://pt.wikipedia.org/wiki/Bombacaceae" TargetMode="External"/><Relationship Id="rId70" Type="http://schemas.openxmlformats.org/officeDocument/2006/relationships/hyperlink" Target="https://pt.wikipedia.org/wiki/Bombacaceae" TargetMode="External"/><Relationship Id="rId75" Type="http://schemas.openxmlformats.org/officeDocument/2006/relationships/hyperlink" Target="https://pt.wikipedia.org/wiki/Bombacaceae" TargetMode="External"/><Relationship Id="rId83" Type="http://schemas.openxmlformats.org/officeDocument/2006/relationships/hyperlink" Target="https://pt.wikipedia.org/wiki/Bombacaceae" TargetMode="External"/><Relationship Id="rId88" Type="http://schemas.openxmlformats.org/officeDocument/2006/relationships/hyperlink" Target="https://pt.wikipedia.org/wiki/Bombacaceae" TargetMode="External"/><Relationship Id="rId91" Type="http://schemas.openxmlformats.org/officeDocument/2006/relationships/hyperlink" Target="https://pt.wikipedia.org/wiki/Bombacaceae" TargetMode="External"/><Relationship Id="rId96" Type="http://schemas.openxmlformats.org/officeDocument/2006/relationships/hyperlink" Target="https://pt.wikipedia.org/wiki/Bombacaceae" TargetMode="External"/><Relationship Id="rId1" Type="http://schemas.openxmlformats.org/officeDocument/2006/relationships/hyperlink" Target="https://pt.wikipedia.org/wiki/Combretaceae" TargetMode="External"/><Relationship Id="rId6" Type="http://schemas.openxmlformats.org/officeDocument/2006/relationships/hyperlink" Target="https://pt.wikipedia.org/wiki/Combretaceae" TargetMode="External"/><Relationship Id="rId15" Type="http://schemas.openxmlformats.org/officeDocument/2006/relationships/hyperlink" Target="https://pt.wikipedia.org/wiki/Bombacaceae" TargetMode="External"/><Relationship Id="rId23" Type="http://schemas.openxmlformats.org/officeDocument/2006/relationships/hyperlink" Target="https://pt.wikipedia.org/wiki/Bombacaceae" TargetMode="External"/><Relationship Id="rId28" Type="http://schemas.openxmlformats.org/officeDocument/2006/relationships/hyperlink" Target="https://pt.wikipedia.org/wiki/Bombacaceae" TargetMode="External"/><Relationship Id="rId36" Type="http://schemas.openxmlformats.org/officeDocument/2006/relationships/hyperlink" Target="https://pt.wikipedia.org/wiki/Bombacaceae" TargetMode="External"/><Relationship Id="rId49" Type="http://schemas.openxmlformats.org/officeDocument/2006/relationships/hyperlink" Target="https://pt.wikipedia.org/wiki/Bombacaceae" TargetMode="External"/><Relationship Id="rId57" Type="http://schemas.openxmlformats.org/officeDocument/2006/relationships/hyperlink" Target="https://pt.wikipedia.org/wiki/Bombacaceae" TargetMode="External"/><Relationship Id="rId10" Type="http://schemas.openxmlformats.org/officeDocument/2006/relationships/hyperlink" Target="https://pt.wikipedia.org/wiki/Combretaceae" TargetMode="External"/><Relationship Id="rId31" Type="http://schemas.openxmlformats.org/officeDocument/2006/relationships/hyperlink" Target="https://pt.wikipedia.org/wiki/Bombacaceae" TargetMode="External"/><Relationship Id="rId44" Type="http://schemas.openxmlformats.org/officeDocument/2006/relationships/hyperlink" Target="https://pt.wikipedia.org/wiki/Bombacaceae" TargetMode="External"/><Relationship Id="rId52" Type="http://schemas.openxmlformats.org/officeDocument/2006/relationships/hyperlink" Target="https://pt.wikipedia.org/wiki/Bombacaceae" TargetMode="External"/><Relationship Id="rId60" Type="http://schemas.openxmlformats.org/officeDocument/2006/relationships/hyperlink" Target="https://pt.wikipedia.org/wiki/Bombacaceae" TargetMode="External"/><Relationship Id="rId65" Type="http://schemas.openxmlformats.org/officeDocument/2006/relationships/hyperlink" Target="https://pt.wikipedia.org/wiki/Bombacaceae" TargetMode="External"/><Relationship Id="rId73" Type="http://schemas.openxmlformats.org/officeDocument/2006/relationships/hyperlink" Target="https://pt.wikipedia.org/wiki/Bombacaceae" TargetMode="External"/><Relationship Id="rId78" Type="http://schemas.openxmlformats.org/officeDocument/2006/relationships/hyperlink" Target="https://pt.wikipedia.org/wiki/Bombacaceae" TargetMode="External"/><Relationship Id="rId81" Type="http://schemas.openxmlformats.org/officeDocument/2006/relationships/hyperlink" Target="https://pt.wikipedia.org/wiki/Bombacaceae" TargetMode="External"/><Relationship Id="rId86" Type="http://schemas.openxmlformats.org/officeDocument/2006/relationships/hyperlink" Target="https://pt.wikipedia.org/wiki/Bombacaceae" TargetMode="External"/><Relationship Id="rId94" Type="http://schemas.openxmlformats.org/officeDocument/2006/relationships/hyperlink" Target="https://pt.wikipedia.org/wiki/Bombacaceae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s://pt.wikipedia.org/wiki/Combretaceae" TargetMode="External"/><Relationship Id="rId9" Type="http://schemas.openxmlformats.org/officeDocument/2006/relationships/hyperlink" Target="https://pt.wikipedia.org/wiki/Combretaceae" TargetMode="External"/><Relationship Id="rId13" Type="http://schemas.openxmlformats.org/officeDocument/2006/relationships/hyperlink" Target="https://pt.wikipedia.org/wiki/Bombacaceae" TargetMode="External"/><Relationship Id="rId18" Type="http://schemas.openxmlformats.org/officeDocument/2006/relationships/hyperlink" Target="https://pt.wikipedia.org/wiki/Bombacaceae" TargetMode="External"/><Relationship Id="rId39" Type="http://schemas.openxmlformats.org/officeDocument/2006/relationships/hyperlink" Target="https://pt.wikipedia.org/wiki/Bombacaceae" TargetMode="External"/><Relationship Id="rId34" Type="http://schemas.openxmlformats.org/officeDocument/2006/relationships/hyperlink" Target="https://pt.wikipedia.org/wiki/Bombacaceae" TargetMode="External"/><Relationship Id="rId50" Type="http://schemas.openxmlformats.org/officeDocument/2006/relationships/hyperlink" Target="https://pt.wikipedia.org/wiki/Bombacaceae" TargetMode="External"/><Relationship Id="rId55" Type="http://schemas.openxmlformats.org/officeDocument/2006/relationships/hyperlink" Target="https://pt.wikipedia.org/wiki/Bombacaceae" TargetMode="External"/><Relationship Id="rId76" Type="http://schemas.openxmlformats.org/officeDocument/2006/relationships/hyperlink" Target="https://pt.wikipedia.org/wiki/Bombacaceae" TargetMode="External"/><Relationship Id="rId97" Type="http://schemas.openxmlformats.org/officeDocument/2006/relationships/hyperlink" Target="https://pt.wikipedia.org/wiki/Bombacaceae" TargetMode="External"/><Relationship Id="rId7" Type="http://schemas.openxmlformats.org/officeDocument/2006/relationships/hyperlink" Target="https://pt.wikipedia.org/wiki/Combretaceae" TargetMode="External"/><Relationship Id="rId71" Type="http://schemas.openxmlformats.org/officeDocument/2006/relationships/hyperlink" Target="https://pt.wikipedia.org/wiki/Bombacaceae" TargetMode="External"/><Relationship Id="rId92" Type="http://schemas.openxmlformats.org/officeDocument/2006/relationships/hyperlink" Target="https://pt.wikipedia.org/wiki/Bombacaceae" TargetMode="External"/><Relationship Id="rId2" Type="http://schemas.openxmlformats.org/officeDocument/2006/relationships/hyperlink" Target="https://pt.wikipedia.org/wiki/Combretaceae" TargetMode="External"/><Relationship Id="rId29" Type="http://schemas.openxmlformats.org/officeDocument/2006/relationships/hyperlink" Target="https://pt.wikipedia.org/wiki/Bombacaceae" TargetMode="External"/><Relationship Id="rId24" Type="http://schemas.openxmlformats.org/officeDocument/2006/relationships/hyperlink" Target="https://pt.wikipedia.org/wiki/Bombacaceae" TargetMode="External"/><Relationship Id="rId40" Type="http://schemas.openxmlformats.org/officeDocument/2006/relationships/hyperlink" Target="https://pt.wikipedia.org/wiki/Bombacaceae" TargetMode="External"/><Relationship Id="rId45" Type="http://schemas.openxmlformats.org/officeDocument/2006/relationships/hyperlink" Target="https://pt.wikipedia.org/wiki/Bombacaceae" TargetMode="External"/><Relationship Id="rId66" Type="http://schemas.openxmlformats.org/officeDocument/2006/relationships/hyperlink" Target="https://pt.wikipedia.org/wiki/Bombacaceae" TargetMode="External"/><Relationship Id="rId87" Type="http://schemas.openxmlformats.org/officeDocument/2006/relationships/hyperlink" Target="https://pt.wikipedia.org/wiki/Bombacaceae" TargetMode="External"/><Relationship Id="rId61" Type="http://schemas.openxmlformats.org/officeDocument/2006/relationships/hyperlink" Target="https://pt.wikipedia.org/wiki/Bombacaceae" TargetMode="External"/><Relationship Id="rId82" Type="http://schemas.openxmlformats.org/officeDocument/2006/relationships/hyperlink" Target="https://pt.wikipedia.org/wiki/Bombacaceae" TargetMode="External"/><Relationship Id="rId19" Type="http://schemas.openxmlformats.org/officeDocument/2006/relationships/hyperlink" Target="https://pt.wikipedia.org/wiki/Bombacaceae" TargetMode="External"/><Relationship Id="rId14" Type="http://schemas.openxmlformats.org/officeDocument/2006/relationships/hyperlink" Target="https://pt.wikipedia.org/wiki/Bombacaceae" TargetMode="External"/><Relationship Id="rId30" Type="http://schemas.openxmlformats.org/officeDocument/2006/relationships/hyperlink" Target="https://pt.wikipedia.org/wiki/Bombacaceae" TargetMode="External"/><Relationship Id="rId35" Type="http://schemas.openxmlformats.org/officeDocument/2006/relationships/hyperlink" Target="https://pt.wikipedia.org/wiki/Bombacaceae" TargetMode="External"/><Relationship Id="rId56" Type="http://schemas.openxmlformats.org/officeDocument/2006/relationships/hyperlink" Target="https://pt.wikipedia.org/wiki/Bombacaceae" TargetMode="External"/><Relationship Id="rId77" Type="http://schemas.openxmlformats.org/officeDocument/2006/relationships/hyperlink" Target="https://pt.wikipedia.org/wiki/Bombacaceae" TargetMode="External"/><Relationship Id="rId8" Type="http://schemas.openxmlformats.org/officeDocument/2006/relationships/hyperlink" Target="https://pt.wikipedia.org/wiki/Combretaceae" TargetMode="External"/><Relationship Id="rId51" Type="http://schemas.openxmlformats.org/officeDocument/2006/relationships/hyperlink" Target="https://pt.wikipedia.org/wiki/Bombacaceae" TargetMode="External"/><Relationship Id="rId72" Type="http://schemas.openxmlformats.org/officeDocument/2006/relationships/hyperlink" Target="https://pt.wikipedia.org/wiki/Bombacaceae" TargetMode="External"/><Relationship Id="rId93" Type="http://schemas.openxmlformats.org/officeDocument/2006/relationships/hyperlink" Target="https://pt.wikipedia.org/wiki/Bombacaceae" TargetMode="External"/><Relationship Id="rId98" Type="http://schemas.openxmlformats.org/officeDocument/2006/relationships/hyperlink" Target="https://pt.wikipedia.org/wiki/Bombacaceae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t.wikipedia.org/wiki/Bombacaceae" TargetMode="External"/><Relationship Id="rId21" Type="http://schemas.openxmlformats.org/officeDocument/2006/relationships/hyperlink" Target="https://pt.wikipedia.org/wiki/Bombacaceae" TargetMode="External"/><Relationship Id="rId42" Type="http://schemas.openxmlformats.org/officeDocument/2006/relationships/hyperlink" Target="https://pt.wikipedia.org/wiki/Bombacaceae" TargetMode="External"/><Relationship Id="rId47" Type="http://schemas.openxmlformats.org/officeDocument/2006/relationships/hyperlink" Target="https://pt.wikipedia.org/wiki/Bombacaceae" TargetMode="External"/><Relationship Id="rId63" Type="http://schemas.openxmlformats.org/officeDocument/2006/relationships/hyperlink" Target="https://pt.wikipedia.org/wiki/Bombacaceae" TargetMode="External"/><Relationship Id="rId68" Type="http://schemas.openxmlformats.org/officeDocument/2006/relationships/hyperlink" Target="https://pt.wikipedia.org/wiki/Bombacaceae" TargetMode="External"/><Relationship Id="rId84" Type="http://schemas.openxmlformats.org/officeDocument/2006/relationships/hyperlink" Target="https://pt.wikipedia.org/wiki/Bombacaceae" TargetMode="External"/><Relationship Id="rId89" Type="http://schemas.openxmlformats.org/officeDocument/2006/relationships/hyperlink" Target="https://pt.wikipedia.org/wiki/Bombacaceae" TargetMode="External"/><Relationship Id="rId16" Type="http://schemas.openxmlformats.org/officeDocument/2006/relationships/hyperlink" Target="https://pt.wikipedia.org/wiki/Bombacaceae" TargetMode="External"/><Relationship Id="rId11" Type="http://schemas.openxmlformats.org/officeDocument/2006/relationships/hyperlink" Target="https://pt.wikipedia.org/wiki/Combretaceae" TargetMode="External"/><Relationship Id="rId32" Type="http://schemas.openxmlformats.org/officeDocument/2006/relationships/hyperlink" Target="https://pt.wikipedia.org/wiki/Bombacaceae" TargetMode="External"/><Relationship Id="rId37" Type="http://schemas.openxmlformats.org/officeDocument/2006/relationships/hyperlink" Target="https://pt.wikipedia.org/wiki/Bombacaceae" TargetMode="External"/><Relationship Id="rId53" Type="http://schemas.openxmlformats.org/officeDocument/2006/relationships/hyperlink" Target="https://pt.wikipedia.org/wiki/Bombacaceae" TargetMode="External"/><Relationship Id="rId58" Type="http://schemas.openxmlformats.org/officeDocument/2006/relationships/hyperlink" Target="https://pt.wikipedia.org/wiki/Bombacaceae" TargetMode="External"/><Relationship Id="rId74" Type="http://schemas.openxmlformats.org/officeDocument/2006/relationships/hyperlink" Target="https://pt.wikipedia.org/wiki/Bombacaceae" TargetMode="External"/><Relationship Id="rId79" Type="http://schemas.openxmlformats.org/officeDocument/2006/relationships/hyperlink" Target="https://pt.wikipedia.org/wiki/Bombacaceae" TargetMode="External"/><Relationship Id="rId5" Type="http://schemas.openxmlformats.org/officeDocument/2006/relationships/hyperlink" Target="https://pt.wikipedia.org/wiki/Combretaceae" TargetMode="External"/><Relationship Id="rId90" Type="http://schemas.openxmlformats.org/officeDocument/2006/relationships/hyperlink" Target="https://pt.wikipedia.org/wiki/Bombacaceae" TargetMode="External"/><Relationship Id="rId95" Type="http://schemas.openxmlformats.org/officeDocument/2006/relationships/hyperlink" Target="https://pt.wikipedia.org/wiki/Bombacaceae" TargetMode="External"/><Relationship Id="rId22" Type="http://schemas.openxmlformats.org/officeDocument/2006/relationships/hyperlink" Target="https://pt.wikipedia.org/wiki/Bombacaceae" TargetMode="External"/><Relationship Id="rId27" Type="http://schemas.openxmlformats.org/officeDocument/2006/relationships/hyperlink" Target="https://pt.wikipedia.org/wiki/Bombacaceae" TargetMode="External"/><Relationship Id="rId43" Type="http://schemas.openxmlformats.org/officeDocument/2006/relationships/hyperlink" Target="https://pt.wikipedia.org/wiki/Bombacaceae" TargetMode="External"/><Relationship Id="rId48" Type="http://schemas.openxmlformats.org/officeDocument/2006/relationships/hyperlink" Target="https://pt.wikipedia.org/wiki/Bombacaceae" TargetMode="External"/><Relationship Id="rId64" Type="http://schemas.openxmlformats.org/officeDocument/2006/relationships/hyperlink" Target="https://pt.wikipedia.org/wiki/Bombacaceae" TargetMode="External"/><Relationship Id="rId69" Type="http://schemas.openxmlformats.org/officeDocument/2006/relationships/hyperlink" Target="https://pt.wikipedia.org/wiki/Bombacaceae" TargetMode="External"/><Relationship Id="rId80" Type="http://schemas.openxmlformats.org/officeDocument/2006/relationships/hyperlink" Target="https://pt.wikipedia.org/wiki/Bombacaceae" TargetMode="External"/><Relationship Id="rId85" Type="http://schemas.openxmlformats.org/officeDocument/2006/relationships/hyperlink" Target="https://pt.wikipedia.org/wiki/Bombacaceae" TargetMode="External"/><Relationship Id="rId3" Type="http://schemas.openxmlformats.org/officeDocument/2006/relationships/hyperlink" Target="https://pt.wikipedia.org/wiki/Combretaceae" TargetMode="External"/><Relationship Id="rId12" Type="http://schemas.openxmlformats.org/officeDocument/2006/relationships/hyperlink" Target="https://pt.wikipedia.org/wiki/Combretaceae" TargetMode="External"/><Relationship Id="rId17" Type="http://schemas.openxmlformats.org/officeDocument/2006/relationships/hyperlink" Target="https://pt.wikipedia.org/wiki/Bombacaceae" TargetMode="External"/><Relationship Id="rId25" Type="http://schemas.openxmlformats.org/officeDocument/2006/relationships/hyperlink" Target="https://pt.wikipedia.org/wiki/Bombacaceae" TargetMode="External"/><Relationship Id="rId33" Type="http://schemas.openxmlformats.org/officeDocument/2006/relationships/hyperlink" Target="https://pt.wikipedia.org/wiki/Bombacaceae" TargetMode="External"/><Relationship Id="rId38" Type="http://schemas.openxmlformats.org/officeDocument/2006/relationships/hyperlink" Target="https://pt.wikipedia.org/wiki/Bombacaceae" TargetMode="External"/><Relationship Id="rId46" Type="http://schemas.openxmlformats.org/officeDocument/2006/relationships/hyperlink" Target="https://pt.wikipedia.org/wiki/Bombacaceae" TargetMode="External"/><Relationship Id="rId59" Type="http://schemas.openxmlformats.org/officeDocument/2006/relationships/hyperlink" Target="https://pt.wikipedia.org/wiki/Bombacaceae" TargetMode="External"/><Relationship Id="rId67" Type="http://schemas.openxmlformats.org/officeDocument/2006/relationships/hyperlink" Target="https://pt.wikipedia.org/wiki/Bombacaceae" TargetMode="External"/><Relationship Id="rId20" Type="http://schemas.openxmlformats.org/officeDocument/2006/relationships/hyperlink" Target="https://pt.wikipedia.org/wiki/Bombacaceae" TargetMode="External"/><Relationship Id="rId41" Type="http://schemas.openxmlformats.org/officeDocument/2006/relationships/hyperlink" Target="https://pt.wikipedia.org/wiki/Bombacaceae" TargetMode="External"/><Relationship Id="rId54" Type="http://schemas.openxmlformats.org/officeDocument/2006/relationships/hyperlink" Target="https://pt.wikipedia.org/wiki/Bombacaceae" TargetMode="External"/><Relationship Id="rId62" Type="http://schemas.openxmlformats.org/officeDocument/2006/relationships/hyperlink" Target="https://pt.wikipedia.org/wiki/Bombacaceae" TargetMode="External"/><Relationship Id="rId70" Type="http://schemas.openxmlformats.org/officeDocument/2006/relationships/hyperlink" Target="https://pt.wikipedia.org/wiki/Bombacaceae" TargetMode="External"/><Relationship Id="rId75" Type="http://schemas.openxmlformats.org/officeDocument/2006/relationships/hyperlink" Target="https://pt.wikipedia.org/wiki/Bombacaceae" TargetMode="External"/><Relationship Id="rId83" Type="http://schemas.openxmlformats.org/officeDocument/2006/relationships/hyperlink" Target="https://pt.wikipedia.org/wiki/Bombacaceae" TargetMode="External"/><Relationship Id="rId88" Type="http://schemas.openxmlformats.org/officeDocument/2006/relationships/hyperlink" Target="https://pt.wikipedia.org/wiki/Bombacaceae" TargetMode="External"/><Relationship Id="rId91" Type="http://schemas.openxmlformats.org/officeDocument/2006/relationships/hyperlink" Target="https://pt.wikipedia.org/wiki/Bombacaceae" TargetMode="External"/><Relationship Id="rId96" Type="http://schemas.openxmlformats.org/officeDocument/2006/relationships/hyperlink" Target="https://pt.wikipedia.org/wiki/Bombacaceae" TargetMode="External"/><Relationship Id="rId1" Type="http://schemas.openxmlformats.org/officeDocument/2006/relationships/hyperlink" Target="https://pt.wikipedia.org/wiki/Combretaceae" TargetMode="External"/><Relationship Id="rId6" Type="http://schemas.openxmlformats.org/officeDocument/2006/relationships/hyperlink" Target="https://pt.wikipedia.org/wiki/Combretaceae" TargetMode="External"/><Relationship Id="rId15" Type="http://schemas.openxmlformats.org/officeDocument/2006/relationships/hyperlink" Target="https://pt.wikipedia.org/wiki/Bombacaceae" TargetMode="External"/><Relationship Id="rId23" Type="http://schemas.openxmlformats.org/officeDocument/2006/relationships/hyperlink" Target="https://pt.wikipedia.org/wiki/Bombacaceae" TargetMode="External"/><Relationship Id="rId28" Type="http://schemas.openxmlformats.org/officeDocument/2006/relationships/hyperlink" Target="https://pt.wikipedia.org/wiki/Bombacaceae" TargetMode="External"/><Relationship Id="rId36" Type="http://schemas.openxmlformats.org/officeDocument/2006/relationships/hyperlink" Target="https://pt.wikipedia.org/wiki/Bombacaceae" TargetMode="External"/><Relationship Id="rId49" Type="http://schemas.openxmlformats.org/officeDocument/2006/relationships/hyperlink" Target="https://pt.wikipedia.org/wiki/Bombacaceae" TargetMode="External"/><Relationship Id="rId57" Type="http://schemas.openxmlformats.org/officeDocument/2006/relationships/hyperlink" Target="https://pt.wikipedia.org/wiki/Bombacaceae" TargetMode="External"/><Relationship Id="rId10" Type="http://schemas.openxmlformats.org/officeDocument/2006/relationships/hyperlink" Target="https://pt.wikipedia.org/wiki/Combretaceae" TargetMode="External"/><Relationship Id="rId31" Type="http://schemas.openxmlformats.org/officeDocument/2006/relationships/hyperlink" Target="https://pt.wikipedia.org/wiki/Bombacaceae" TargetMode="External"/><Relationship Id="rId44" Type="http://schemas.openxmlformats.org/officeDocument/2006/relationships/hyperlink" Target="https://pt.wikipedia.org/wiki/Bombacaceae" TargetMode="External"/><Relationship Id="rId52" Type="http://schemas.openxmlformats.org/officeDocument/2006/relationships/hyperlink" Target="https://pt.wikipedia.org/wiki/Bombacaceae" TargetMode="External"/><Relationship Id="rId60" Type="http://schemas.openxmlformats.org/officeDocument/2006/relationships/hyperlink" Target="https://pt.wikipedia.org/wiki/Bombacaceae" TargetMode="External"/><Relationship Id="rId65" Type="http://schemas.openxmlformats.org/officeDocument/2006/relationships/hyperlink" Target="https://pt.wikipedia.org/wiki/Bombacaceae" TargetMode="External"/><Relationship Id="rId73" Type="http://schemas.openxmlformats.org/officeDocument/2006/relationships/hyperlink" Target="https://pt.wikipedia.org/wiki/Bombacaceae" TargetMode="External"/><Relationship Id="rId78" Type="http://schemas.openxmlformats.org/officeDocument/2006/relationships/hyperlink" Target="https://pt.wikipedia.org/wiki/Bombacaceae" TargetMode="External"/><Relationship Id="rId81" Type="http://schemas.openxmlformats.org/officeDocument/2006/relationships/hyperlink" Target="https://pt.wikipedia.org/wiki/Bombacaceae" TargetMode="External"/><Relationship Id="rId86" Type="http://schemas.openxmlformats.org/officeDocument/2006/relationships/hyperlink" Target="https://pt.wikipedia.org/wiki/Bombacaceae" TargetMode="External"/><Relationship Id="rId94" Type="http://schemas.openxmlformats.org/officeDocument/2006/relationships/hyperlink" Target="https://pt.wikipedia.org/wiki/Bombacaceae" TargetMode="External"/><Relationship Id="rId99" Type="http://schemas.openxmlformats.org/officeDocument/2006/relationships/printerSettings" Target="../printerSettings/printerSettings3.bin"/><Relationship Id="rId4" Type="http://schemas.openxmlformats.org/officeDocument/2006/relationships/hyperlink" Target="https://pt.wikipedia.org/wiki/Combretaceae" TargetMode="External"/><Relationship Id="rId9" Type="http://schemas.openxmlformats.org/officeDocument/2006/relationships/hyperlink" Target="https://pt.wikipedia.org/wiki/Combretaceae" TargetMode="External"/><Relationship Id="rId13" Type="http://schemas.openxmlformats.org/officeDocument/2006/relationships/hyperlink" Target="https://pt.wikipedia.org/wiki/Bombacaceae" TargetMode="External"/><Relationship Id="rId18" Type="http://schemas.openxmlformats.org/officeDocument/2006/relationships/hyperlink" Target="https://pt.wikipedia.org/wiki/Bombacaceae" TargetMode="External"/><Relationship Id="rId39" Type="http://schemas.openxmlformats.org/officeDocument/2006/relationships/hyperlink" Target="https://pt.wikipedia.org/wiki/Bombacaceae" TargetMode="External"/><Relationship Id="rId34" Type="http://schemas.openxmlformats.org/officeDocument/2006/relationships/hyperlink" Target="https://pt.wikipedia.org/wiki/Bombacaceae" TargetMode="External"/><Relationship Id="rId50" Type="http://schemas.openxmlformats.org/officeDocument/2006/relationships/hyperlink" Target="https://pt.wikipedia.org/wiki/Bombacaceae" TargetMode="External"/><Relationship Id="rId55" Type="http://schemas.openxmlformats.org/officeDocument/2006/relationships/hyperlink" Target="https://pt.wikipedia.org/wiki/Bombacaceae" TargetMode="External"/><Relationship Id="rId76" Type="http://schemas.openxmlformats.org/officeDocument/2006/relationships/hyperlink" Target="https://pt.wikipedia.org/wiki/Bombacaceae" TargetMode="External"/><Relationship Id="rId97" Type="http://schemas.openxmlformats.org/officeDocument/2006/relationships/hyperlink" Target="https://pt.wikipedia.org/wiki/Bombacaceae" TargetMode="External"/><Relationship Id="rId7" Type="http://schemas.openxmlformats.org/officeDocument/2006/relationships/hyperlink" Target="https://pt.wikipedia.org/wiki/Combretaceae" TargetMode="External"/><Relationship Id="rId71" Type="http://schemas.openxmlformats.org/officeDocument/2006/relationships/hyperlink" Target="https://pt.wikipedia.org/wiki/Bombacaceae" TargetMode="External"/><Relationship Id="rId92" Type="http://schemas.openxmlformats.org/officeDocument/2006/relationships/hyperlink" Target="https://pt.wikipedia.org/wiki/Bombacaceae" TargetMode="External"/><Relationship Id="rId2" Type="http://schemas.openxmlformats.org/officeDocument/2006/relationships/hyperlink" Target="https://pt.wikipedia.org/wiki/Combretaceae" TargetMode="External"/><Relationship Id="rId29" Type="http://schemas.openxmlformats.org/officeDocument/2006/relationships/hyperlink" Target="https://pt.wikipedia.org/wiki/Bombacaceae" TargetMode="External"/><Relationship Id="rId24" Type="http://schemas.openxmlformats.org/officeDocument/2006/relationships/hyperlink" Target="https://pt.wikipedia.org/wiki/Bombacaceae" TargetMode="External"/><Relationship Id="rId40" Type="http://schemas.openxmlformats.org/officeDocument/2006/relationships/hyperlink" Target="https://pt.wikipedia.org/wiki/Bombacaceae" TargetMode="External"/><Relationship Id="rId45" Type="http://schemas.openxmlformats.org/officeDocument/2006/relationships/hyperlink" Target="https://pt.wikipedia.org/wiki/Bombacaceae" TargetMode="External"/><Relationship Id="rId66" Type="http://schemas.openxmlformats.org/officeDocument/2006/relationships/hyperlink" Target="https://pt.wikipedia.org/wiki/Bombacaceae" TargetMode="External"/><Relationship Id="rId87" Type="http://schemas.openxmlformats.org/officeDocument/2006/relationships/hyperlink" Target="https://pt.wikipedia.org/wiki/Bombacaceae" TargetMode="External"/><Relationship Id="rId61" Type="http://schemas.openxmlformats.org/officeDocument/2006/relationships/hyperlink" Target="https://pt.wikipedia.org/wiki/Bombacaceae" TargetMode="External"/><Relationship Id="rId82" Type="http://schemas.openxmlformats.org/officeDocument/2006/relationships/hyperlink" Target="https://pt.wikipedia.org/wiki/Bombacaceae" TargetMode="External"/><Relationship Id="rId19" Type="http://schemas.openxmlformats.org/officeDocument/2006/relationships/hyperlink" Target="https://pt.wikipedia.org/wiki/Bombacaceae" TargetMode="External"/><Relationship Id="rId14" Type="http://schemas.openxmlformats.org/officeDocument/2006/relationships/hyperlink" Target="https://pt.wikipedia.org/wiki/Bombacaceae" TargetMode="External"/><Relationship Id="rId30" Type="http://schemas.openxmlformats.org/officeDocument/2006/relationships/hyperlink" Target="https://pt.wikipedia.org/wiki/Bombacaceae" TargetMode="External"/><Relationship Id="rId35" Type="http://schemas.openxmlformats.org/officeDocument/2006/relationships/hyperlink" Target="https://pt.wikipedia.org/wiki/Bombacaceae" TargetMode="External"/><Relationship Id="rId56" Type="http://schemas.openxmlformats.org/officeDocument/2006/relationships/hyperlink" Target="https://pt.wikipedia.org/wiki/Bombacaceae" TargetMode="External"/><Relationship Id="rId77" Type="http://schemas.openxmlformats.org/officeDocument/2006/relationships/hyperlink" Target="https://pt.wikipedia.org/wiki/Bombacaceae" TargetMode="External"/><Relationship Id="rId8" Type="http://schemas.openxmlformats.org/officeDocument/2006/relationships/hyperlink" Target="https://pt.wikipedia.org/wiki/Combretaceae" TargetMode="External"/><Relationship Id="rId51" Type="http://schemas.openxmlformats.org/officeDocument/2006/relationships/hyperlink" Target="https://pt.wikipedia.org/wiki/Bombacaceae" TargetMode="External"/><Relationship Id="rId72" Type="http://schemas.openxmlformats.org/officeDocument/2006/relationships/hyperlink" Target="https://pt.wikipedia.org/wiki/Bombacaceae" TargetMode="External"/><Relationship Id="rId93" Type="http://schemas.openxmlformats.org/officeDocument/2006/relationships/hyperlink" Target="https://pt.wikipedia.org/wiki/Bombacaceae" TargetMode="External"/><Relationship Id="rId98" Type="http://schemas.openxmlformats.org/officeDocument/2006/relationships/hyperlink" Target="https://pt.wikipedia.org/wiki/Bombacacea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K12" sqref="K12"/>
    </sheetView>
  </sheetViews>
  <sheetFormatPr defaultRowHeight="12.75" x14ac:dyDescent="0.2"/>
  <cols>
    <col min="1" max="1" width="9.7109375" customWidth="1"/>
    <col min="2" max="2" width="5.85546875" customWidth="1"/>
    <col min="3" max="3" width="27.140625" customWidth="1"/>
    <col min="4" max="4" width="7.140625" customWidth="1"/>
    <col min="5" max="5" width="8.140625" customWidth="1"/>
    <col min="6" max="6" width="8.28515625" customWidth="1"/>
    <col min="7" max="7" width="9.42578125" bestFit="1" customWidth="1"/>
    <col min="8" max="8" width="12.7109375" customWidth="1"/>
    <col min="9" max="9" width="12.5703125" bestFit="1" customWidth="1"/>
    <col min="10" max="10" width="6.42578125" customWidth="1"/>
    <col min="11" max="11" width="4.28515625" customWidth="1"/>
  </cols>
  <sheetData>
    <row r="1" spans="1:9" ht="26.25" x14ac:dyDescent="0.4">
      <c r="A1" s="160" t="s">
        <v>2</v>
      </c>
      <c r="B1" s="161"/>
      <c r="C1" s="162"/>
      <c r="D1" s="160" t="s">
        <v>173</v>
      </c>
      <c r="E1" s="161"/>
      <c r="F1" s="161"/>
      <c r="G1" s="162"/>
      <c r="H1" s="163" t="s">
        <v>3</v>
      </c>
      <c r="I1" s="164"/>
    </row>
    <row r="2" spans="1:9" ht="15" x14ac:dyDescent="0.2">
      <c r="A2" s="165" t="s">
        <v>174</v>
      </c>
      <c r="B2" s="166"/>
      <c r="C2" s="167"/>
      <c r="D2" s="155" t="s">
        <v>175</v>
      </c>
      <c r="E2" s="156"/>
      <c r="F2" s="156"/>
      <c r="G2" s="157"/>
      <c r="H2" s="168"/>
      <c r="I2" s="169"/>
    </row>
    <row r="3" spans="1:9" ht="15" x14ac:dyDescent="0.2">
      <c r="A3" s="40" t="s">
        <v>176</v>
      </c>
      <c r="B3" s="40"/>
      <c r="C3" s="40"/>
      <c r="D3" s="155" t="s">
        <v>177</v>
      </c>
      <c r="E3" s="156"/>
      <c r="F3" s="156"/>
      <c r="G3" s="157"/>
      <c r="H3" s="158" t="s">
        <v>1378</v>
      </c>
      <c r="I3" s="159"/>
    </row>
    <row r="4" spans="1:9" ht="42" x14ac:dyDescent="0.25">
      <c r="A4" s="41" t="s">
        <v>36</v>
      </c>
      <c r="B4" s="41" t="s">
        <v>40</v>
      </c>
      <c r="C4" s="42" t="s">
        <v>5</v>
      </c>
      <c r="D4" s="43" t="s">
        <v>0</v>
      </c>
      <c r="E4" s="43" t="s">
        <v>1</v>
      </c>
      <c r="F4" s="43" t="s">
        <v>4</v>
      </c>
      <c r="G4" s="12" t="s">
        <v>37</v>
      </c>
      <c r="H4" s="12" t="s">
        <v>38</v>
      </c>
      <c r="I4" s="12" t="s">
        <v>39</v>
      </c>
    </row>
    <row r="5" spans="1:9" ht="20.25" customHeight="1" x14ac:dyDescent="0.2">
      <c r="A5" s="35"/>
      <c r="B5" s="35"/>
      <c r="C5" s="34"/>
      <c r="D5" s="35"/>
      <c r="E5" s="44"/>
      <c r="F5" s="35"/>
      <c r="G5" s="38"/>
      <c r="H5" s="45"/>
      <c r="I5" s="35"/>
    </row>
    <row r="6" spans="1:9" ht="20.25" customHeight="1" x14ac:dyDescent="0.2">
      <c r="A6" s="35"/>
      <c r="B6" s="35"/>
      <c r="C6" s="34"/>
      <c r="D6" s="35"/>
      <c r="E6" s="44"/>
      <c r="F6" s="35"/>
      <c r="G6" s="38"/>
      <c r="H6" s="45"/>
      <c r="I6" s="35"/>
    </row>
    <row r="7" spans="1:9" ht="20.25" customHeight="1" x14ac:dyDescent="0.2">
      <c r="A7" s="2"/>
      <c r="B7" s="2"/>
      <c r="C7" s="3"/>
      <c r="D7" s="2"/>
      <c r="E7" s="4"/>
      <c r="F7" s="2"/>
      <c r="G7" s="5"/>
      <c r="H7" s="6"/>
      <c r="I7" s="2"/>
    </row>
    <row r="8" spans="1:9" ht="20.25" customHeight="1" x14ac:dyDescent="0.2">
      <c r="A8" s="2"/>
      <c r="B8" s="2"/>
      <c r="C8" s="3"/>
      <c r="D8" s="2"/>
      <c r="E8" s="4"/>
      <c r="F8" s="2"/>
      <c r="G8" s="5"/>
      <c r="H8" s="6"/>
      <c r="I8" s="2"/>
    </row>
    <row r="9" spans="1:9" ht="20.25" customHeight="1" x14ac:dyDescent="0.2">
      <c r="A9" s="2"/>
      <c r="B9" s="2"/>
      <c r="C9" s="2"/>
      <c r="D9" s="2"/>
      <c r="E9" s="4"/>
      <c r="F9" s="2"/>
      <c r="G9" s="5"/>
      <c r="H9" s="6"/>
      <c r="I9" s="2"/>
    </row>
    <row r="10" spans="1:9" ht="20.25" customHeight="1" x14ac:dyDescent="0.2">
      <c r="A10" s="2"/>
      <c r="B10" s="2"/>
      <c r="C10" s="3"/>
      <c r="D10" s="2"/>
      <c r="E10" s="4"/>
      <c r="F10" s="2"/>
      <c r="G10" s="5"/>
      <c r="H10" s="6"/>
      <c r="I10" s="2"/>
    </row>
    <row r="11" spans="1:9" ht="20.25" customHeight="1" x14ac:dyDescent="0.2">
      <c r="A11" s="2"/>
      <c r="B11" s="2"/>
      <c r="C11" s="7"/>
      <c r="D11" s="2"/>
      <c r="E11" s="4"/>
      <c r="F11" s="2"/>
      <c r="G11" s="5"/>
      <c r="H11" s="6"/>
      <c r="I11" s="2"/>
    </row>
    <row r="12" spans="1:9" ht="20.25" customHeight="1" x14ac:dyDescent="0.2">
      <c r="A12" s="2"/>
      <c r="B12" s="2"/>
      <c r="C12" s="7"/>
      <c r="D12" s="2"/>
      <c r="E12" s="4"/>
      <c r="F12" s="2"/>
      <c r="G12" s="5"/>
      <c r="H12" s="6"/>
      <c r="I12" s="2"/>
    </row>
    <row r="13" spans="1:9" ht="20.25" customHeight="1" x14ac:dyDescent="0.2">
      <c r="A13" s="2"/>
      <c r="B13" s="2"/>
      <c r="C13" s="7"/>
      <c r="D13" s="2"/>
      <c r="E13" s="4"/>
      <c r="F13" s="2"/>
      <c r="G13" s="5"/>
      <c r="H13" s="6"/>
      <c r="I13" s="2"/>
    </row>
    <row r="14" spans="1:9" ht="20.25" customHeight="1" x14ac:dyDescent="0.2">
      <c r="A14" s="2"/>
      <c r="B14" s="2"/>
      <c r="C14" s="3"/>
      <c r="D14" s="2"/>
      <c r="E14" s="4"/>
      <c r="F14" s="2"/>
      <c r="G14" s="5"/>
      <c r="H14" s="6"/>
      <c r="I14" s="2"/>
    </row>
    <row r="15" spans="1:9" ht="20.25" customHeight="1" x14ac:dyDescent="0.2">
      <c r="A15" s="2"/>
      <c r="B15" s="2"/>
      <c r="C15" s="7"/>
      <c r="D15" s="3"/>
      <c r="E15" s="4"/>
      <c r="F15" s="2"/>
      <c r="G15" s="5"/>
      <c r="H15" s="6"/>
      <c r="I15" s="2"/>
    </row>
    <row r="16" spans="1:9" ht="20.25" customHeight="1" x14ac:dyDescent="0.2">
      <c r="A16" s="2"/>
      <c r="B16" s="2"/>
      <c r="C16" s="3"/>
      <c r="D16" s="2"/>
      <c r="E16" s="4"/>
      <c r="F16" s="2"/>
      <c r="G16" s="5"/>
      <c r="H16" s="6"/>
      <c r="I16" s="2"/>
    </row>
    <row r="17" spans="1:9" ht="20.25" customHeight="1" x14ac:dyDescent="0.2">
      <c r="A17" s="2"/>
      <c r="B17" s="2"/>
      <c r="C17" s="3"/>
      <c r="D17" s="2"/>
      <c r="E17" s="4"/>
      <c r="F17" s="2"/>
      <c r="G17" s="5"/>
      <c r="H17" s="6"/>
      <c r="I17" s="2"/>
    </row>
    <row r="18" spans="1:9" ht="20.25" customHeight="1" x14ac:dyDescent="0.2">
      <c r="A18" s="2"/>
      <c r="B18" s="2"/>
      <c r="C18" s="3"/>
      <c r="D18" s="2"/>
      <c r="E18" s="4"/>
      <c r="F18" s="2"/>
      <c r="G18" s="5"/>
      <c r="H18" s="6"/>
      <c r="I18" s="2"/>
    </row>
    <row r="19" spans="1:9" ht="20.25" customHeight="1" x14ac:dyDescent="0.2">
      <c r="A19" s="2"/>
      <c r="B19" s="2"/>
      <c r="C19" s="3"/>
      <c r="D19" s="2"/>
      <c r="E19" s="4"/>
      <c r="F19" s="2"/>
      <c r="G19" s="5"/>
      <c r="H19" s="6"/>
      <c r="I19" s="2"/>
    </row>
    <row r="20" spans="1:9" ht="20.25" customHeight="1" x14ac:dyDescent="0.2">
      <c r="A20" s="2"/>
      <c r="B20" s="2"/>
      <c r="C20" s="3"/>
      <c r="D20" s="2"/>
      <c r="E20" s="4"/>
      <c r="F20" s="2"/>
      <c r="G20" s="5"/>
      <c r="H20" s="6"/>
      <c r="I20" s="2"/>
    </row>
    <row r="21" spans="1:9" ht="20.25" customHeight="1" x14ac:dyDescent="0.2">
      <c r="A21" s="2"/>
      <c r="B21" s="2"/>
      <c r="C21" s="3"/>
      <c r="D21" s="2"/>
      <c r="E21" s="4"/>
      <c r="F21" s="2"/>
      <c r="G21" s="5"/>
      <c r="H21" s="6"/>
      <c r="I21" s="2"/>
    </row>
    <row r="22" spans="1:9" ht="20.25" customHeight="1" x14ac:dyDescent="0.2">
      <c r="A22" s="2"/>
      <c r="B22" s="2"/>
      <c r="C22" s="3"/>
      <c r="D22" s="2"/>
      <c r="E22" s="4"/>
      <c r="F22" s="2"/>
      <c r="G22" s="5"/>
      <c r="H22" s="6"/>
      <c r="I22" s="2"/>
    </row>
    <row r="23" spans="1:9" ht="20.25" customHeight="1" x14ac:dyDescent="0.2">
      <c r="A23" s="2"/>
      <c r="B23" s="2"/>
      <c r="C23" s="3"/>
      <c r="D23" s="2"/>
      <c r="E23" s="4"/>
      <c r="F23" s="2"/>
      <c r="G23" s="5"/>
      <c r="H23" s="6"/>
      <c r="I23" s="2"/>
    </row>
    <row r="24" spans="1:9" ht="20.25" customHeight="1" x14ac:dyDescent="0.2">
      <c r="A24" s="2"/>
      <c r="B24" s="2"/>
      <c r="C24" s="7"/>
      <c r="D24" s="3"/>
      <c r="E24" s="4"/>
      <c r="F24" s="2"/>
      <c r="G24" s="5"/>
      <c r="H24" s="6"/>
      <c r="I24" s="2"/>
    </row>
    <row r="25" spans="1:9" ht="20.25" customHeight="1" x14ac:dyDescent="0.2">
      <c r="A25" s="2"/>
      <c r="B25" s="2"/>
      <c r="C25" s="7"/>
      <c r="D25" s="3"/>
      <c r="E25" s="4"/>
      <c r="F25" s="2"/>
      <c r="G25" s="5"/>
      <c r="H25" s="6"/>
      <c r="I25" s="2"/>
    </row>
    <row r="26" spans="1:9" ht="20.25" customHeight="1" x14ac:dyDescent="0.2">
      <c r="A26" s="2"/>
      <c r="B26" s="2"/>
      <c r="C26" s="7"/>
      <c r="D26" s="2"/>
      <c r="E26" s="4"/>
      <c r="F26" s="2"/>
      <c r="G26" s="5"/>
      <c r="H26" s="6"/>
      <c r="I26" s="2"/>
    </row>
    <row r="27" spans="1:9" ht="20.25" customHeight="1" x14ac:dyDescent="0.2">
      <c r="A27" s="2"/>
      <c r="B27" s="2"/>
      <c r="C27" s="3"/>
      <c r="D27" s="2"/>
      <c r="E27" s="4"/>
      <c r="F27" s="2"/>
      <c r="G27" s="5"/>
      <c r="H27" s="6"/>
      <c r="I27" s="2"/>
    </row>
    <row r="28" spans="1:9" ht="20.25" customHeight="1" x14ac:dyDescent="0.2">
      <c r="A28" s="2"/>
      <c r="B28" s="2"/>
      <c r="C28" s="7"/>
      <c r="D28" s="3"/>
      <c r="E28" s="4"/>
      <c r="F28" s="2"/>
      <c r="G28" s="5"/>
      <c r="H28" s="6"/>
      <c r="I28" s="2"/>
    </row>
    <row r="29" spans="1:9" ht="20.25" customHeight="1" x14ac:dyDescent="0.2">
      <c r="A29" s="2"/>
      <c r="B29" s="2"/>
      <c r="C29" s="3"/>
      <c r="D29" s="2"/>
      <c r="E29" s="4"/>
      <c r="F29" s="2"/>
      <c r="G29" s="5"/>
      <c r="H29" s="6"/>
      <c r="I29" s="3"/>
    </row>
    <row r="30" spans="1:9" ht="20.25" customHeight="1" x14ac:dyDescent="0.2">
      <c r="A30" s="2"/>
      <c r="B30" s="2"/>
      <c r="C30" s="3"/>
      <c r="D30" s="2"/>
      <c r="E30" s="4"/>
      <c r="F30" s="2"/>
      <c r="G30" s="5"/>
      <c r="H30" s="6"/>
      <c r="I30" s="3"/>
    </row>
    <row r="31" spans="1:9" ht="20.25" customHeight="1" x14ac:dyDescent="0.2">
      <c r="A31" s="2"/>
      <c r="B31" s="2"/>
      <c r="C31" s="3"/>
      <c r="D31" s="2"/>
      <c r="E31" s="4"/>
      <c r="F31" s="2"/>
      <c r="G31" s="5"/>
      <c r="H31" s="6"/>
      <c r="I31" s="3"/>
    </row>
    <row r="32" spans="1:9" ht="20.25" customHeight="1" x14ac:dyDescent="0.2">
      <c r="A32" s="2"/>
      <c r="B32" s="2"/>
      <c r="C32" s="7"/>
      <c r="D32" s="3"/>
      <c r="E32" s="4"/>
      <c r="F32" s="2"/>
      <c r="G32" s="5"/>
      <c r="H32" s="6"/>
      <c r="I32" s="3"/>
    </row>
    <row r="33" spans="1:9" ht="20.25" customHeight="1" x14ac:dyDescent="0.2">
      <c r="A33" s="2"/>
      <c r="B33" s="2"/>
      <c r="C33" s="7"/>
      <c r="D33" s="3"/>
      <c r="E33" s="4"/>
      <c r="F33" s="2"/>
      <c r="G33" s="5"/>
      <c r="H33" s="6"/>
      <c r="I33" s="2"/>
    </row>
    <row r="34" spans="1:9" ht="20.25" customHeight="1" x14ac:dyDescent="0.2">
      <c r="A34" s="2"/>
      <c r="B34" s="2"/>
      <c r="C34" s="7"/>
      <c r="D34" s="3"/>
      <c r="E34" s="4"/>
      <c r="F34" s="2"/>
      <c r="G34" s="5"/>
      <c r="H34" s="6"/>
      <c r="I34" s="2"/>
    </row>
    <row r="35" spans="1:9" ht="20.25" customHeight="1" x14ac:dyDescent="0.2">
      <c r="A35" s="2"/>
      <c r="B35" s="2"/>
      <c r="C35" s="7"/>
      <c r="D35" s="2"/>
      <c r="E35" s="4"/>
      <c r="F35" s="2"/>
      <c r="G35" s="5"/>
      <c r="H35" s="6"/>
      <c r="I35" s="2"/>
    </row>
    <row r="36" spans="1:9" ht="20.25" customHeight="1" x14ac:dyDescent="0.2">
      <c r="A36" s="2"/>
      <c r="B36" s="2"/>
      <c r="C36" s="3"/>
      <c r="D36" s="2"/>
      <c r="E36" s="4"/>
      <c r="F36" s="2"/>
      <c r="G36" s="5"/>
      <c r="H36" s="6"/>
      <c r="I36" s="2"/>
    </row>
    <row r="37" spans="1:9" ht="20.25" customHeight="1" x14ac:dyDescent="0.2">
      <c r="A37" s="2"/>
      <c r="B37" s="2"/>
      <c r="C37" s="3"/>
      <c r="D37" s="2"/>
      <c r="E37" s="4"/>
      <c r="F37" s="2"/>
      <c r="G37" s="5"/>
      <c r="H37" s="6"/>
      <c r="I37" s="2"/>
    </row>
    <row r="38" spans="1:9" ht="20.25" customHeight="1" x14ac:dyDescent="0.2">
      <c r="A38" s="2"/>
      <c r="B38" s="2"/>
      <c r="C38" s="3"/>
      <c r="D38" s="2"/>
      <c r="E38" s="4"/>
      <c r="F38" s="2"/>
      <c r="G38" s="5"/>
      <c r="H38" s="6"/>
      <c r="I38" s="2"/>
    </row>
    <row r="39" spans="1:9" ht="20.25" customHeight="1" x14ac:dyDescent="0.2">
      <c r="A39" s="2"/>
      <c r="B39" s="2"/>
      <c r="C39" s="3"/>
      <c r="D39" s="2"/>
      <c r="E39" s="4"/>
      <c r="F39" s="2"/>
      <c r="G39" s="5"/>
      <c r="H39" s="6"/>
      <c r="I39" s="2"/>
    </row>
    <row r="40" spans="1:9" ht="20.25" customHeight="1" x14ac:dyDescent="0.2">
      <c r="A40" s="2"/>
      <c r="B40" s="2"/>
      <c r="C40" s="3"/>
      <c r="D40" s="2"/>
      <c r="E40" s="4"/>
      <c r="F40" s="2"/>
      <c r="G40" s="5"/>
      <c r="H40" s="6"/>
      <c r="I40" s="2"/>
    </row>
    <row r="41" spans="1:9" ht="20.25" customHeight="1" x14ac:dyDescent="0.2">
      <c r="A41" s="2"/>
      <c r="B41" s="2"/>
      <c r="C41" s="7"/>
      <c r="D41" s="2"/>
      <c r="E41" s="4"/>
      <c r="F41" s="2"/>
      <c r="G41" s="5"/>
      <c r="H41" s="6"/>
      <c r="I41" s="2"/>
    </row>
    <row r="42" spans="1:9" ht="20.25" customHeight="1" x14ac:dyDescent="0.2">
      <c r="A42" s="2"/>
      <c r="B42" s="2"/>
      <c r="C42" s="7"/>
      <c r="D42" s="2"/>
      <c r="E42" s="2"/>
      <c r="F42" s="2"/>
      <c r="G42" s="2"/>
      <c r="H42" s="2"/>
      <c r="I42" s="2"/>
    </row>
    <row r="43" spans="1:9" ht="20.25" customHeight="1" x14ac:dyDescent="0.2">
      <c r="A43" s="2"/>
      <c r="B43" s="2"/>
      <c r="C43" s="3"/>
      <c r="D43" s="2"/>
      <c r="E43" s="4"/>
      <c r="F43" s="2"/>
      <c r="G43" s="5"/>
      <c r="H43" s="6"/>
      <c r="I43" s="2"/>
    </row>
    <row r="44" spans="1:9" ht="20.25" customHeight="1" x14ac:dyDescent="0.2">
      <c r="A44" s="2"/>
      <c r="B44" s="2"/>
      <c r="C44" s="2"/>
      <c r="D44" s="2"/>
      <c r="E44" s="4"/>
      <c r="F44" s="2"/>
      <c r="G44" s="5"/>
      <c r="H44" s="6"/>
      <c r="I44" s="2"/>
    </row>
    <row r="45" spans="1:9" ht="20.25" customHeight="1" x14ac:dyDescent="0.2">
      <c r="A45" s="2"/>
      <c r="B45" s="2"/>
      <c r="C45" s="3"/>
      <c r="D45" s="2"/>
      <c r="E45" s="4"/>
      <c r="F45" s="2"/>
      <c r="G45" s="5"/>
      <c r="H45" s="6"/>
      <c r="I45" s="2"/>
    </row>
    <row r="46" spans="1:9" ht="20.25" customHeight="1" x14ac:dyDescent="0.2">
      <c r="A46" s="2"/>
      <c r="B46" s="2"/>
      <c r="C46" s="7"/>
      <c r="D46" s="2"/>
      <c r="E46" s="4"/>
      <c r="F46" s="2"/>
      <c r="G46" s="5"/>
      <c r="H46" s="6"/>
      <c r="I46" s="2"/>
    </row>
    <row r="108" spans="5:5" x14ac:dyDescent="0.2">
      <c r="E108" s="1"/>
    </row>
    <row r="109" spans="5:5" x14ac:dyDescent="0.2">
      <c r="E109" s="1"/>
    </row>
    <row r="110" spans="5:5" x14ac:dyDescent="0.2">
      <c r="E110" s="1"/>
    </row>
    <row r="111" spans="5:5" x14ac:dyDescent="0.2">
      <c r="E111" s="1"/>
    </row>
  </sheetData>
  <mergeCells count="8">
    <mergeCell ref="D3:G3"/>
    <mergeCell ref="H3:I3"/>
    <mergeCell ref="A1:C1"/>
    <mergeCell ref="D1:G1"/>
    <mergeCell ref="H1:I1"/>
    <mergeCell ref="A2:C2"/>
    <mergeCell ref="D2:G2"/>
    <mergeCell ref="H2:I2"/>
  </mergeCells>
  <phoneticPr fontId="2" type="noConversion"/>
  <pageMargins left="0.19685039370078741" right="0.19685039370078741" top="0.39370078740157483" bottom="0.39370078740157483" header="0.51181102362204722" footer="0.51181102362204722"/>
  <pageSetup paperSize="9" scale="95" orientation="portrait" horizontalDpi="300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C46"/>
  <sheetViews>
    <sheetView workbookViewId="0">
      <selection activeCell="G54" sqref="G54"/>
    </sheetView>
  </sheetViews>
  <sheetFormatPr defaultRowHeight="12.75" x14ac:dyDescent="0.2"/>
  <cols>
    <col min="1" max="1" width="13.42578125" bestFit="1" customWidth="1"/>
    <col min="2" max="2" width="13.7109375" bestFit="1" customWidth="1"/>
    <col min="3" max="4" width="15.7109375" bestFit="1" customWidth="1"/>
    <col min="5" max="19" width="15.7109375" customWidth="1"/>
    <col min="20" max="20" width="18.42578125" bestFit="1" customWidth="1"/>
    <col min="21" max="22" width="20.42578125" bestFit="1" customWidth="1"/>
    <col min="23" max="23" width="20.42578125" customWidth="1"/>
    <col min="24" max="33" width="8.28515625" customWidth="1"/>
    <col min="34" max="34" width="10.7109375" bestFit="1" customWidth="1"/>
    <col min="35" max="35" width="9.7109375" bestFit="1" customWidth="1"/>
  </cols>
  <sheetData>
    <row r="3" spans="1:3" x14ac:dyDescent="0.2">
      <c r="A3" s="96"/>
      <c r="B3" s="97" t="s">
        <v>1489</v>
      </c>
      <c r="C3" s="146"/>
    </row>
    <row r="4" spans="1:3" x14ac:dyDescent="0.2">
      <c r="A4" s="97" t="s">
        <v>24</v>
      </c>
      <c r="B4" s="96" t="s">
        <v>204</v>
      </c>
      <c r="C4" s="147" t="s">
        <v>1490</v>
      </c>
    </row>
    <row r="5" spans="1:3" x14ac:dyDescent="0.2">
      <c r="A5" s="96" t="s">
        <v>70</v>
      </c>
      <c r="B5" s="148">
        <v>1</v>
      </c>
      <c r="C5" s="149">
        <v>0.18469565680810318</v>
      </c>
    </row>
    <row r="6" spans="1:3" x14ac:dyDescent="0.2">
      <c r="A6" s="98" t="s">
        <v>46</v>
      </c>
      <c r="B6" s="150">
        <v>11</v>
      </c>
      <c r="C6" s="151">
        <v>4.5564172527284388</v>
      </c>
    </row>
    <row r="7" spans="1:3" x14ac:dyDescent="0.2">
      <c r="A7" s="98" t="s">
        <v>71</v>
      </c>
      <c r="B7" s="150">
        <v>1</v>
      </c>
      <c r="C7" s="151">
        <v>0.15160289733901439</v>
      </c>
    </row>
    <row r="8" spans="1:3" x14ac:dyDescent="0.2">
      <c r="A8" s="98" t="s">
        <v>103</v>
      </c>
      <c r="B8" s="150">
        <v>1</v>
      </c>
      <c r="C8" s="151">
        <v>0.27189430168966694</v>
      </c>
    </row>
    <row r="9" spans="1:3" x14ac:dyDescent="0.2">
      <c r="A9" s="98" t="s">
        <v>83</v>
      </c>
      <c r="B9" s="150">
        <v>1</v>
      </c>
      <c r="C9" s="151">
        <v>0.37704592083444133</v>
      </c>
    </row>
    <row r="10" spans="1:3" x14ac:dyDescent="0.2">
      <c r="A10" s="98" t="s">
        <v>67</v>
      </c>
      <c r="B10" s="150">
        <v>1</v>
      </c>
      <c r="C10" s="151">
        <v>0.18469565680810318</v>
      </c>
    </row>
    <row r="11" spans="1:3" x14ac:dyDescent="0.2">
      <c r="A11" s="98" t="s">
        <v>73</v>
      </c>
      <c r="B11" s="150">
        <v>12</v>
      </c>
      <c r="C11" s="151">
        <v>8.8062783206502147</v>
      </c>
    </row>
    <row r="12" spans="1:3" x14ac:dyDescent="0.2">
      <c r="A12" s="98" t="s">
        <v>88</v>
      </c>
      <c r="B12" s="150">
        <v>5</v>
      </c>
      <c r="C12" s="151">
        <v>1.4321492671565317</v>
      </c>
    </row>
    <row r="13" spans="1:3" x14ac:dyDescent="0.2">
      <c r="A13" s="98" t="s">
        <v>14</v>
      </c>
      <c r="B13" s="150">
        <v>37</v>
      </c>
      <c r="C13" s="151">
        <v>46.483058749956996</v>
      </c>
    </row>
    <row r="14" spans="1:3" x14ac:dyDescent="0.2">
      <c r="A14" s="98" t="s">
        <v>55</v>
      </c>
      <c r="B14" s="150">
        <v>9</v>
      </c>
      <c r="C14" s="151">
        <v>5.5396595057061173</v>
      </c>
    </row>
    <row r="15" spans="1:3" x14ac:dyDescent="0.2">
      <c r="A15" s="98" t="s">
        <v>59</v>
      </c>
      <c r="B15" s="150">
        <v>2</v>
      </c>
      <c r="C15" s="151">
        <v>3.1914824836007418</v>
      </c>
    </row>
    <row r="16" spans="1:3" x14ac:dyDescent="0.2">
      <c r="A16" s="98" t="s">
        <v>50</v>
      </c>
      <c r="B16" s="150">
        <v>15</v>
      </c>
      <c r="C16" s="151">
        <v>1.8036127185077691</v>
      </c>
    </row>
    <row r="17" spans="1:3" x14ac:dyDescent="0.2">
      <c r="A17" s="98" t="s">
        <v>54</v>
      </c>
      <c r="B17" s="150">
        <v>7</v>
      </c>
      <c r="C17" s="151">
        <v>2.1922260847883677</v>
      </c>
    </row>
    <row r="18" spans="1:3" x14ac:dyDescent="0.2">
      <c r="A18" s="98" t="s">
        <v>115</v>
      </c>
      <c r="B18" s="150">
        <v>13</v>
      </c>
      <c r="C18" s="151">
        <v>9.4646912676536559</v>
      </c>
    </row>
    <row r="19" spans="1:3" x14ac:dyDescent="0.2">
      <c r="A19" s="98" t="s">
        <v>9</v>
      </c>
      <c r="B19" s="150">
        <v>40</v>
      </c>
      <c r="C19" s="151">
        <v>9.8056480620559316</v>
      </c>
    </row>
    <row r="20" spans="1:3" x14ac:dyDescent="0.2">
      <c r="A20" s="98" t="s">
        <v>74</v>
      </c>
      <c r="B20" s="150">
        <v>1</v>
      </c>
      <c r="C20" s="151">
        <v>0.11505633750415478</v>
      </c>
    </row>
    <row r="21" spans="1:3" x14ac:dyDescent="0.2">
      <c r="A21" s="98" t="s">
        <v>85</v>
      </c>
      <c r="B21" s="150">
        <v>3</v>
      </c>
      <c r="C21" s="151">
        <v>0.42296128083203355</v>
      </c>
    </row>
    <row r="22" spans="1:3" x14ac:dyDescent="0.2">
      <c r="A22" s="98" t="s">
        <v>61</v>
      </c>
      <c r="B22" s="150">
        <v>7</v>
      </c>
      <c r="C22" s="151">
        <v>1.8512903981900857</v>
      </c>
    </row>
    <row r="23" spans="1:3" x14ac:dyDescent="0.2">
      <c r="A23" s="98" t="s">
        <v>76</v>
      </c>
      <c r="B23" s="150">
        <v>1</v>
      </c>
      <c r="C23" s="151">
        <v>0.30493235659601403</v>
      </c>
    </row>
    <row r="24" spans="1:3" x14ac:dyDescent="0.2">
      <c r="A24" s="98" t="s">
        <v>66</v>
      </c>
      <c r="B24" s="150">
        <v>9</v>
      </c>
      <c r="C24" s="151">
        <v>3.0424132867974794</v>
      </c>
    </row>
    <row r="25" spans="1:3" x14ac:dyDescent="0.2">
      <c r="A25" s="98" t="s">
        <v>6</v>
      </c>
      <c r="B25" s="150">
        <v>5</v>
      </c>
      <c r="C25" s="151">
        <v>0.92674379011497554</v>
      </c>
    </row>
    <row r="26" spans="1:3" x14ac:dyDescent="0.2">
      <c r="A26" s="98" t="s">
        <v>58</v>
      </c>
      <c r="B26" s="150">
        <v>1</v>
      </c>
      <c r="C26" s="151">
        <v>0.10192007258416352</v>
      </c>
    </row>
    <row r="27" spans="1:3" x14ac:dyDescent="0.2">
      <c r="A27" s="98" t="s">
        <v>49</v>
      </c>
      <c r="B27" s="150">
        <v>1</v>
      </c>
      <c r="C27" s="151">
        <v>0.29369715967786642</v>
      </c>
    </row>
    <row r="28" spans="1:3" x14ac:dyDescent="0.2">
      <c r="A28" s="98" t="s">
        <v>78</v>
      </c>
      <c r="B28" s="150">
        <v>2</v>
      </c>
      <c r="C28" s="151">
        <v>0.32964094461884996</v>
      </c>
    </row>
    <row r="29" spans="1:3" x14ac:dyDescent="0.2">
      <c r="A29" s="98" t="s">
        <v>79</v>
      </c>
      <c r="B29" s="150">
        <v>1</v>
      </c>
      <c r="C29" s="151">
        <v>9.5666747223737858E-2</v>
      </c>
    </row>
    <row r="30" spans="1:3" x14ac:dyDescent="0.2">
      <c r="A30" s="98" t="s">
        <v>117</v>
      </c>
      <c r="B30" s="150">
        <v>6</v>
      </c>
      <c r="C30" s="151">
        <v>3.189813841215603</v>
      </c>
    </row>
    <row r="31" spans="1:3" x14ac:dyDescent="0.2">
      <c r="A31" s="98" t="s">
        <v>8</v>
      </c>
      <c r="B31" s="150">
        <v>5</v>
      </c>
      <c r="C31" s="151">
        <v>22.860778013606929</v>
      </c>
    </row>
    <row r="32" spans="1:3" x14ac:dyDescent="0.2">
      <c r="A32" s="98" t="s">
        <v>86</v>
      </c>
      <c r="B32" s="150">
        <v>1</v>
      </c>
      <c r="C32" s="151">
        <v>0.14386732971233054</v>
      </c>
    </row>
    <row r="33" spans="1:3" x14ac:dyDescent="0.2">
      <c r="A33" s="98" t="s">
        <v>80</v>
      </c>
      <c r="B33" s="150">
        <v>54</v>
      </c>
      <c r="C33" s="151">
        <v>92.728600950413764</v>
      </c>
    </row>
    <row r="34" spans="1:3" x14ac:dyDescent="0.2">
      <c r="A34" s="98" t="s">
        <v>99</v>
      </c>
      <c r="B34" s="150">
        <v>12</v>
      </c>
      <c r="C34" s="151">
        <v>1.4941849373589595</v>
      </c>
    </row>
    <row r="35" spans="1:3" x14ac:dyDescent="0.2">
      <c r="A35" s="98" t="s">
        <v>63</v>
      </c>
      <c r="B35" s="150">
        <v>57</v>
      </c>
      <c r="C35" s="151">
        <v>34.278156553862608</v>
      </c>
    </row>
    <row r="36" spans="1:3" x14ac:dyDescent="0.2">
      <c r="A36" s="98" t="s">
        <v>53</v>
      </c>
      <c r="B36" s="150">
        <v>86</v>
      </c>
      <c r="C36" s="151">
        <v>349.10971671831811</v>
      </c>
    </row>
    <row r="37" spans="1:3" x14ac:dyDescent="0.2">
      <c r="A37" s="98" t="s">
        <v>65</v>
      </c>
      <c r="B37" s="150">
        <v>23</v>
      </c>
      <c r="C37" s="151">
        <v>64.560125437754778</v>
      </c>
    </row>
    <row r="38" spans="1:3" x14ac:dyDescent="0.2">
      <c r="A38" s="98" t="s">
        <v>84</v>
      </c>
      <c r="B38" s="150">
        <v>1</v>
      </c>
      <c r="C38" s="151">
        <v>0.5613045600645622</v>
      </c>
    </row>
    <row r="39" spans="1:3" x14ac:dyDescent="0.2">
      <c r="A39" s="98" t="s">
        <v>111</v>
      </c>
      <c r="B39" s="150">
        <v>19</v>
      </c>
      <c r="C39" s="151">
        <v>10.901326633569916</v>
      </c>
    </row>
    <row r="40" spans="1:3" x14ac:dyDescent="0.2">
      <c r="A40" s="98" t="s">
        <v>15</v>
      </c>
      <c r="B40" s="150">
        <v>53</v>
      </c>
      <c r="C40" s="151">
        <v>73.285041277914033</v>
      </c>
    </row>
    <row r="41" spans="1:3" x14ac:dyDescent="0.2">
      <c r="A41" s="98" t="s">
        <v>69</v>
      </c>
      <c r="B41" s="150">
        <v>7</v>
      </c>
      <c r="C41" s="151">
        <v>5.3972995133215553</v>
      </c>
    </row>
    <row r="42" spans="1:3" x14ac:dyDescent="0.2">
      <c r="A42" s="98" t="s">
        <v>104</v>
      </c>
      <c r="B42" s="150">
        <v>51</v>
      </c>
      <c r="C42" s="151">
        <v>32.95612088183362</v>
      </c>
    </row>
    <row r="43" spans="1:3" x14ac:dyDescent="0.2">
      <c r="A43" s="98" t="s">
        <v>105</v>
      </c>
      <c r="B43" s="150">
        <v>11</v>
      </c>
      <c r="C43" s="151">
        <v>4.38076312890606</v>
      </c>
    </row>
    <row r="44" spans="1:3" x14ac:dyDescent="0.2">
      <c r="A44" s="98" t="s">
        <v>77</v>
      </c>
      <c r="B44" s="150">
        <v>15</v>
      </c>
      <c r="C44" s="151">
        <v>37.687345673350769</v>
      </c>
    </row>
    <row r="45" spans="1:3" x14ac:dyDescent="0.2">
      <c r="A45" s="98" t="s">
        <v>75</v>
      </c>
      <c r="B45" s="150">
        <v>15</v>
      </c>
      <c r="C45" s="151">
        <v>41.427033613920365</v>
      </c>
    </row>
    <row r="46" spans="1:3" x14ac:dyDescent="0.2">
      <c r="A46" s="99" t="s">
        <v>138</v>
      </c>
      <c r="B46" s="152">
        <v>603</v>
      </c>
      <c r="C46" s="153">
        <v>876.89095958554753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4"/>
  <sheetViews>
    <sheetView topLeftCell="A205" zoomScale="78" zoomScaleNormal="78" workbookViewId="0">
      <selection activeCell="A604" sqref="A604"/>
    </sheetView>
  </sheetViews>
  <sheetFormatPr defaultRowHeight="12.75" x14ac:dyDescent="0.2"/>
  <cols>
    <col min="1" max="1" width="7.5703125" style="70" customWidth="1"/>
    <col min="2" max="2" width="17.7109375" bestFit="1" customWidth="1"/>
    <col min="3" max="3" width="42.140625" bestFit="1" customWidth="1"/>
    <col min="4" max="4" width="15" bestFit="1" customWidth="1"/>
    <col min="5" max="5" width="5.7109375" customWidth="1"/>
    <col min="6" max="6" width="5.42578125" customWidth="1"/>
    <col min="7" max="7" width="7.5703125" customWidth="1"/>
    <col min="8" max="8" width="6.7109375" bestFit="1" customWidth="1"/>
    <col min="9" max="9" width="7.28515625" bestFit="1" customWidth="1"/>
    <col min="10" max="10" width="10" bestFit="1" customWidth="1"/>
    <col min="11" max="11" width="11" customWidth="1"/>
    <col min="12" max="12" width="13" bestFit="1" customWidth="1"/>
    <col min="13" max="13" width="10.42578125" customWidth="1"/>
    <col min="14" max="14" width="12.7109375" bestFit="1" customWidth="1"/>
    <col min="15" max="16" width="16.42578125" bestFit="1" customWidth="1"/>
  </cols>
  <sheetData>
    <row r="1" spans="1:16" ht="15.75" x14ac:dyDescent="0.25">
      <c r="A1" s="13" t="s">
        <v>40</v>
      </c>
      <c r="B1" s="26" t="s">
        <v>24</v>
      </c>
      <c r="C1" s="13" t="s">
        <v>5</v>
      </c>
      <c r="D1" s="26" t="s">
        <v>23</v>
      </c>
      <c r="E1" s="13" t="s">
        <v>0</v>
      </c>
      <c r="F1" s="13" t="s">
        <v>1</v>
      </c>
      <c r="G1" s="26" t="s">
        <v>41</v>
      </c>
      <c r="H1" s="13" t="s">
        <v>4</v>
      </c>
      <c r="I1" s="26" t="s">
        <v>42</v>
      </c>
      <c r="J1" s="27" t="s">
        <v>43</v>
      </c>
      <c r="K1" s="27" t="s">
        <v>44</v>
      </c>
      <c r="L1" s="28" t="s">
        <v>37</v>
      </c>
      <c r="M1" s="28" t="s">
        <v>38</v>
      </c>
      <c r="N1" s="28" t="s">
        <v>39</v>
      </c>
      <c r="O1" s="11" t="s">
        <v>108</v>
      </c>
      <c r="P1" s="11" t="s">
        <v>109</v>
      </c>
    </row>
    <row r="2" spans="1:16" ht="15.75" x14ac:dyDescent="0.25">
      <c r="A2" s="183">
        <v>898</v>
      </c>
      <c r="B2" s="12" t="s">
        <v>105</v>
      </c>
      <c r="C2" s="12" t="s">
        <v>127</v>
      </c>
      <c r="D2" s="15" t="s">
        <v>28</v>
      </c>
      <c r="E2" s="12">
        <v>41</v>
      </c>
      <c r="F2" s="20">
        <f t="shared" ref="F2:F65" si="0">E2/3.1416</f>
        <v>13.050674815380697</v>
      </c>
      <c r="G2" s="20">
        <v>1</v>
      </c>
      <c r="H2" s="12">
        <v>6</v>
      </c>
      <c r="I2" s="9">
        <f t="shared" ref="I2:I65" si="1">(3.1416*((F2/100)^2)/4)</f>
        <v>1.3376941685765214E-2</v>
      </c>
      <c r="J2" s="9">
        <f t="shared" ref="J2:J65" si="2">(((LN(F2))*2.121)+(-7.335))</f>
        <v>-1.8864906942215693</v>
      </c>
      <c r="K2" s="9">
        <f t="shared" ref="K2:K65" si="3">EXP(J2)</f>
        <v>0.15160289733901439</v>
      </c>
      <c r="L2" s="12" t="s">
        <v>142</v>
      </c>
      <c r="M2" s="12"/>
      <c r="N2" s="8" t="s">
        <v>45</v>
      </c>
      <c r="O2" s="35" t="s">
        <v>1021</v>
      </c>
      <c r="P2" s="35" t="s">
        <v>1022</v>
      </c>
    </row>
    <row r="3" spans="1:16" ht="15.75" x14ac:dyDescent="0.25">
      <c r="A3" s="183">
        <v>899</v>
      </c>
      <c r="B3" s="12" t="s">
        <v>15</v>
      </c>
      <c r="C3" s="12" t="s">
        <v>124</v>
      </c>
      <c r="D3" s="12" t="s">
        <v>26</v>
      </c>
      <c r="E3" s="12">
        <v>100</v>
      </c>
      <c r="F3" s="20">
        <f t="shared" si="0"/>
        <v>31.830914183855359</v>
      </c>
      <c r="G3" s="20">
        <v>3</v>
      </c>
      <c r="H3" s="12">
        <v>6</v>
      </c>
      <c r="I3" s="9">
        <f t="shared" si="1"/>
        <v>7.9577285459638394E-2</v>
      </c>
      <c r="J3" s="9">
        <f t="shared" si="2"/>
        <v>4.5889167793351504E-3</v>
      </c>
      <c r="K3" s="9">
        <f t="shared" si="3"/>
        <v>1.0045994619821215</v>
      </c>
      <c r="L3" s="12" t="s">
        <v>142</v>
      </c>
      <c r="M3" s="12"/>
      <c r="N3" s="8" t="s">
        <v>45</v>
      </c>
      <c r="O3" s="35" t="s">
        <v>961</v>
      </c>
      <c r="P3" s="35" t="s">
        <v>962</v>
      </c>
    </row>
    <row r="4" spans="1:16" ht="15.75" x14ac:dyDescent="0.25">
      <c r="A4" s="183">
        <v>900</v>
      </c>
      <c r="B4" s="12" t="s">
        <v>14</v>
      </c>
      <c r="C4" s="8" t="s">
        <v>91</v>
      </c>
      <c r="D4" s="8" t="s">
        <v>31</v>
      </c>
      <c r="E4" s="12">
        <v>37</v>
      </c>
      <c r="F4" s="20">
        <f t="shared" si="0"/>
        <v>11.777438248026483</v>
      </c>
      <c r="G4" s="20">
        <v>1</v>
      </c>
      <c r="H4" s="12">
        <v>6</v>
      </c>
      <c r="I4" s="9">
        <f t="shared" si="1"/>
        <v>1.0894130379424495E-2</v>
      </c>
      <c r="J4" s="9">
        <f t="shared" si="2"/>
        <v>-2.1042201549830075</v>
      </c>
      <c r="K4" s="9">
        <f t="shared" si="3"/>
        <v>0.12194073207136039</v>
      </c>
      <c r="L4" s="12" t="s">
        <v>142</v>
      </c>
      <c r="M4" s="12"/>
      <c r="N4" s="8" t="s">
        <v>45</v>
      </c>
      <c r="O4" s="35" t="s">
        <v>963</v>
      </c>
      <c r="P4" s="35" t="s">
        <v>964</v>
      </c>
    </row>
    <row r="5" spans="1:16" ht="15.75" x14ac:dyDescent="0.25">
      <c r="A5" s="183">
        <v>901</v>
      </c>
      <c r="B5" s="12" t="s">
        <v>105</v>
      </c>
      <c r="C5" s="12" t="s">
        <v>127</v>
      </c>
      <c r="D5" s="15" t="s">
        <v>28</v>
      </c>
      <c r="E5" s="12">
        <v>33</v>
      </c>
      <c r="F5" s="20">
        <f t="shared" si="0"/>
        <v>10.504201680672269</v>
      </c>
      <c r="G5" s="20">
        <v>1</v>
      </c>
      <c r="H5" s="12">
        <v>4</v>
      </c>
      <c r="I5" s="9">
        <f t="shared" si="1"/>
        <v>8.6659663865546223E-3</v>
      </c>
      <c r="J5" s="9">
        <f t="shared" si="2"/>
        <v>-2.3468845098310025</v>
      </c>
      <c r="K5" s="9">
        <f t="shared" si="3"/>
        <v>9.5666747223737858E-2</v>
      </c>
      <c r="L5" s="12" t="s">
        <v>142</v>
      </c>
      <c r="M5" s="12"/>
      <c r="N5" s="8" t="s">
        <v>45</v>
      </c>
      <c r="O5" s="35" t="s">
        <v>965</v>
      </c>
      <c r="P5" s="35" t="s">
        <v>966</v>
      </c>
    </row>
    <row r="6" spans="1:16" ht="15.75" x14ac:dyDescent="0.25">
      <c r="A6" s="183">
        <v>902</v>
      </c>
      <c r="B6" s="12" t="s">
        <v>104</v>
      </c>
      <c r="C6" s="17" t="s">
        <v>145</v>
      </c>
      <c r="D6" s="15" t="s">
        <v>28</v>
      </c>
      <c r="E6" s="12">
        <v>33</v>
      </c>
      <c r="F6" s="20">
        <f t="shared" si="0"/>
        <v>10.504201680672269</v>
      </c>
      <c r="G6" s="20">
        <v>1</v>
      </c>
      <c r="H6" s="12">
        <v>4</v>
      </c>
      <c r="I6" s="9">
        <f t="shared" si="1"/>
        <v>8.6659663865546223E-3</v>
      </c>
      <c r="J6" s="9">
        <f t="shared" si="2"/>
        <v>-2.3468845098310025</v>
      </c>
      <c r="K6" s="9">
        <f t="shared" si="3"/>
        <v>9.5666747223737858E-2</v>
      </c>
      <c r="L6" s="12" t="s">
        <v>142</v>
      </c>
      <c r="M6" s="12"/>
      <c r="N6" s="8" t="s">
        <v>45</v>
      </c>
      <c r="O6" s="35" t="s">
        <v>967</v>
      </c>
      <c r="P6" s="35" t="s">
        <v>968</v>
      </c>
    </row>
    <row r="7" spans="1:16" ht="15.75" x14ac:dyDescent="0.25">
      <c r="A7" s="183">
        <v>903</v>
      </c>
      <c r="B7" s="12" t="s">
        <v>104</v>
      </c>
      <c r="C7" s="17" t="s">
        <v>145</v>
      </c>
      <c r="D7" s="15" t="s">
        <v>28</v>
      </c>
      <c r="E7" s="12">
        <v>38</v>
      </c>
      <c r="F7" s="20">
        <f t="shared" si="0"/>
        <v>12.095747389865037</v>
      </c>
      <c r="G7" s="20">
        <v>1</v>
      </c>
      <c r="H7" s="12">
        <v>4</v>
      </c>
      <c r="I7" s="9">
        <f t="shared" si="1"/>
        <v>1.1490960020371786E-2</v>
      </c>
      <c r="J7" s="9">
        <f t="shared" si="2"/>
        <v>-2.0476568029217432</v>
      </c>
      <c r="K7" s="9">
        <f t="shared" si="3"/>
        <v>0.12903690852812605</v>
      </c>
      <c r="L7" s="12" t="s">
        <v>142</v>
      </c>
      <c r="M7" s="12"/>
      <c r="N7" s="8" t="s">
        <v>45</v>
      </c>
      <c r="O7" s="35" t="s">
        <v>969</v>
      </c>
      <c r="P7" s="35" t="s">
        <v>970</v>
      </c>
    </row>
    <row r="8" spans="1:16" ht="15.75" x14ac:dyDescent="0.25">
      <c r="A8" s="183">
        <v>904</v>
      </c>
      <c r="B8" s="12" t="s">
        <v>104</v>
      </c>
      <c r="C8" s="17" t="s">
        <v>145</v>
      </c>
      <c r="D8" s="15" t="s">
        <v>28</v>
      </c>
      <c r="E8" s="12">
        <v>77</v>
      </c>
      <c r="F8" s="20">
        <f t="shared" si="0"/>
        <v>24.509803921568629</v>
      </c>
      <c r="G8" s="20">
        <v>2</v>
      </c>
      <c r="H8" s="12">
        <v>7</v>
      </c>
      <c r="I8" s="9">
        <f t="shared" si="1"/>
        <v>4.7181372549019614E-2</v>
      </c>
      <c r="J8" s="9">
        <f t="shared" si="2"/>
        <v>-0.54976574794974287</v>
      </c>
      <c r="K8" s="9">
        <f t="shared" si="3"/>
        <v>0.57708497788747848</v>
      </c>
      <c r="L8" s="12" t="s">
        <v>142</v>
      </c>
      <c r="M8" s="12"/>
      <c r="N8" s="8" t="s">
        <v>45</v>
      </c>
      <c r="O8" s="35" t="s">
        <v>971</v>
      </c>
      <c r="P8" s="35" t="s">
        <v>972</v>
      </c>
    </row>
    <row r="9" spans="1:16" ht="15.75" x14ac:dyDescent="0.25">
      <c r="A9" s="183">
        <v>905</v>
      </c>
      <c r="B9" s="12" t="s">
        <v>104</v>
      </c>
      <c r="C9" s="17" t="s">
        <v>145</v>
      </c>
      <c r="D9" s="15" t="s">
        <v>28</v>
      </c>
      <c r="E9" s="12">
        <v>68</v>
      </c>
      <c r="F9" s="20">
        <f t="shared" si="0"/>
        <v>21.645021645021647</v>
      </c>
      <c r="G9" s="20">
        <v>2</v>
      </c>
      <c r="H9" s="12">
        <v>7</v>
      </c>
      <c r="I9" s="9">
        <f t="shared" si="1"/>
        <v>3.6796536796536806E-2</v>
      </c>
      <c r="J9" s="9">
        <f t="shared" si="2"/>
        <v>-0.81340120502288382</v>
      </c>
      <c r="K9" s="9">
        <f t="shared" si="3"/>
        <v>0.44334758292145954</v>
      </c>
      <c r="L9" s="12" t="s">
        <v>142</v>
      </c>
      <c r="M9" s="12"/>
      <c r="N9" s="8" t="s">
        <v>45</v>
      </c>
      <c r="O9" s="35" t="s">
        <v>973</v>
      </c>
      <c r="P9" s="35" t="s">
        <v>974</v>
      </c>
    </row>
    <row r="10" spans="1:16" ht="15.75" x14ac:dyDescent="0.25">
      <c r="A10" s="183">
        <v>906</v>
      </c>
      <c r="B10" s="12" t="s">
        <v>104</v>
      </c>
      <c r="C10" s="17" t="s">
        <v>145</v>
      </c>
      <c r="D10" s="15" t="s">
        <v>28</v>
      </c>
      <c r="E10" s="12">
        <v>74</v>
      </c>
      <c r="F10" s="20">
        <f t="shared" si="0"/>
        <v>23.554876496052966</v>
      </c>
      <c r="G10" s="20">
        <v>2</v>
      </c>
      <c r="H10" s="12">
        <v>7</v>
      </c>
      <c r="I10" s="9">
        <f t="shared" si="1"/>
        <v>4.3576521517697982E-2</v>
      </c>
      <c r="J10" s="9">
        <f t="shared" si="2"/>
        <v>-0.6340549850153625</v>
      </c>
      <c r="K10" s="9">
        <f t="shared" si="3"/>
        <v>0.53043652199980107</v>
      </c>
      <c r="L10" s="12" t="s">
        <v>142</v>
      </c>
      <c r="M10" s="12"/>
      <c r="N10" s="8" t="s">
        <v>45</v>
      </c>
      <c r="O10" s="35" t="s">
        <v>912</v>
      </c>
      <c r="P10" s="35" t="s">
        <v>975</v>
      </c>
    </row>
    <row r="11" spans="1:16" ht="15.75" x14ac:dyDescent="0.25">
      <c r="A11" s="183">
        <v>907</v>
      </c>
      <c r="B11" s="12" t="s">
        <v>104</v>
      </c>
      <c r="C11" s="17" t="s">
        <v>145</v>
      </c>
      <c r="D11" s="15" t="s">
        <v>28</v>
      </c>
      <c r="E11" s="12">
        <v>43</v>
      </c>
      <c r="F11" s="20">
        <f t="shared" si="0"/>
        <v>13.687293099057806</v>
      </c>
      <c r="G11" s="20">
        <v>1</v>
      </c>
      <c r="H11" s="12">
        <v>5</v>
      </c>
      <c r="I11" s="9">
        <f t="shared" si="1"/>
        <v>1.4713840081487146E-2</v>
      </c>
      <c r="J11" s="9">
        <f t="shared" si="2"/>
        <v>-1.7854716023153614</v>
      </c>
      <c r="K11" s="9">
        <f t="shared" si="3"/>
        <v>0.16771794617454117</v>
      </c>
      <c r="L11" s="12" t="s">
        <v>142</v>
      </c>
      <c r="M11" s="12"/>
      <c r="N11" s="8" t="s">
        <v>45</v>
      </c>
      <c r="O11" s="35" t="s">
        <v>976</v>
      </c>
      <c r="P11" s="35" t="s">
        <v>977</v>
      </c>
    </row>
    <row r="12" spans="1:16" ht="15.75" x14ac:dyDescent="0.25">
      <c r="A12" s="183">
        <v>909</v>
      </c>
      <c r="B12" s="12" t="s">
        <v>104</v>
      </c>
      <c r="C12" s="17" t="s">
        <v>145</v>
      </c>
      <c r="D12" s="15" t="s">
        <v>28</v>
      </c>
      <c r="E12" s="12">
        <v>77</v>
      </c>
      <c r="F12" s="20">
        <f t="shared" si="0"/>
        <v>24.509803921568629</v>
      </c>
      <c r="G12" s="20">
        <v>2</v>
      </c>
      <c r="H12" s="12">
        <v>6</v>
      </c>
      <c r="I12" s="9">
        <f t="shared" si="1"/>
        <v>4.7181372549019614E-2</v>
      </c>
      <c r="J12" s="9">
        <f t="shared" si="2"/>
        <v>-0.54976574794974287</v>
      </c>
      <c r="K12" s="9">
        <f t="shared" si="3"/>
        <v>0.57708497788747848</v>
      </c>
      <c r="L12" s="12" t="s">
        <v>142</v>
      </c>
      <c r="M12" s="12"/>
      <c r="N12" s="8" t="s">
        <v>45</v>
      </c>
      <c r="O12" s="35" t="s">
        <v>980</v>
      </c>
      <c r="P12" s="35" t="s">
        <v>981</v>
      </c>
    </row>
    <row r="13" spans="1:16" ht="15.75" x14ac:dyDescent="0.25">
      <c r="A13" s="183">
        <v>910</v>
      </c>
      <c r="B13" s="12" t="s">
        <v>104</v>
      </c>
      <c r="C13" s="17" t="s">
        <v>145</v>
      </c>
      <c r="D13" s="15" t="s">
        <v>28</v>
      </c>
      <c r="E13" s="12">
        <v>46</v>
      </c>
      <c r="F13" s="20">
        <f t="shared" si="0"/>
        <v>14.642220524573466</v>
      </c>
      <c r="G13" s="20">
        <v>1</v>
      </c>
      <c r="H13" s="12">
        <v>6</v>
      </c>
      <c r="I13" s="9">
        <f t="shared" si="1"/>
        <v>1.6838553603259487E-2</v>
      </c>
      <c r="J13" s="9">
        <f t="shared" si="2"/>
        <v>-1.6424286457480362</v>
      </c>
      <c r="K13" s="9">
        <f t="shared" si="3"/>
        <v>0.19350950510133216</v>
      </c>
      <c r="L13" s="12" t="s">
        <v>142</v>
      </c>
      <c r="M13" s="12"/>
      <c r="N13" s="8" t="s">
        <v>45</v>
      </c>
      <c r="O13" s="35" t="s">
        <v>982</v>
      </c>
      <c r="P13" s="35" t="s">
        <v>983</v>
      </c>
    </row>
    <row r="14" spans="1:16" ht="15.75" x14ac:dyDescent="0.25">
      <c r="A14" s="183">
        <v>911</v>
      </c>
      <c r="B14" s="12" t="s">
        <v>14</v>
      </c>
      <c r="C14" s="8" t="s">
        <v>91</v>
      </c>
      <c r="D14" s="8" t="s">
        <v>31</v>
      </c>
      <c r="E14" s="12">
        <v>73</v>
      </c>
      <c r="F14" s="20">
        <f t="shared" si="0"/>
        <v>23.236567354214415</v>
      </c>
      <c r="G14" s="20">
        <v>2</v>
      </c>
      <c r="H14" s="12">
        <v>10</v>
      </c>
      <c r="I14" s="9">
        <f t="shared" si="1"/>
        <v>4.2406735421441313E-2</v>
      </c>
      <c r="J14" s="9">
        <f t="shared" si="2"/>
        <v>-0.66291257302566908</v>
      </c>
      <c r="K14" s="9">
        <f t="shared" si="3"/>
        <v>0.51534815735579809</v>
      </c>
      <c r="L14" s="12" t="s">
        <v>142</v>
      </c>
      <c r="M14" s="12"/>
      <c r="N14" s="8" t="s">
        <v>45</v>
      </c>
      <c r="O14" s="35" t="s">
        <v>697</v>
      </c>
      <c r="P14" s="35" t="s">
        <v>984</v>
      </c>
    </row>
    <row r="15" spans="1:16" ht="15.75" x14ac:dyDescent="0.25">
      <c r="A15" s="183">
        <v>912</v>
      </c>
      <c r="B15" s="12" t="s">
        <v>53</v>
      </c>
      <c r="C15" s="29" t="s">
        <v>146</v>
      </c>
      <c r="D15" s="23" t="s">
        <v>27</v>
      </c>
      <c r="E15" s="12">
        <v>165</v>
      </c>
      <c r="F15" s="20">
        <f t="shared" si="0"/>
        <v>52.521008403361343</v>
      </c>
      <c r="G15" s="20">
        <v>5</v>
      </c>
      <c r="H15" s="12">
        <v>8</v>
      </c>
      <c r="I15" s="9">
        <f t="shared" si="1"/>
        <v>0.21664915966386558</v>
      </c>
      <c r="J15" s="9">
        <f t="shared" si="2"/>
        <v>1.0667333024417252</v>
      </c>
      <c r="K15" s="9">
        <f t="shared" si="3"/>
        <v>2.9058713754219574</v>
      </c>
      <c r="L15" s="12" t="s">
        <v>142</v>
      </c>
      <c r="M15" s="12"/>
      <c r="N15" s="8" t="s">
        <v>45</v>
      </c>
      <c r="O15" s="35" t="s">
        <v>985</v>
      </c>
      <c r="P15" s="35" t="s">
        <v>986</v>
      </c>
    </row>
    <row r="16" spans="1:16" ht="15.75" x14ac:dyDescent="0.25">
      <c r="A16" s="183">
        <v>913</v>
      </c>
      <c r="B16" s="12" t="s">
        <v>53</v>
      </c>
      <c r="C16" s="29" t="s">
        <v>146</v>
      </c>
      <c r="D16" s="23" t="s">
        <v>27</v>
      </c>
      <c r="E16" s="12">
        <v>60</v>
      </c>
      <c r="F16" s="20">
        <f t="shared" si="0"/>
        <v>19.098548510313215</v>
      </c>
      <c r="G16" s="20">
        <v>1</v>
      </c>
      <c r="H16" s="12">
        <v>5</v>
      </c>
      <c r="I16" s="9">
        <f t="shared" si="1"/>
        <v>2.8647822765469819E-2</v>
      </c>
      <c r="J16" s="9">
        <f t="shared" si="2"/>
        <v>-1.0788722312283312</v>
      </c>
      <c r="K16" s="9">
        <f t="shared" si="3"/>
        <v>0.33997872691435749</v>
      </c>
      <c r="L16" s="12" t="s">
        <v>142</v>
      </c>
      <c r="M16" s="12"/>
      <c r="N16" s="8" t="s">
        <v>45</v>
      </c>
      <c r="O16" s="35" t="s">
        <v>987</v>
      </c>
      <c r="P16" s="35" t="s">
        <v>988</v>
      </c>
    </row>
    <row r="17" spans="1:16" ht="15.75" x14ac:dyDescent="0.25">
      <c r="A17" s="183">
        <v>914</v>
      </c>
      <c r="B17" s="12" t="s">
        <v>53</v>
      </c>
      <c r="C17" s="29" t="s">
        <v>146</v>
      </c>
      <c r="D17" s="23" t="s">
        <v>27</v>
      </c>
      <c r="E17" s="12">
        <v>300</v>
      </c>
      <c r="F17" s="20">
        <f t="shared" si="0"/>
        <v>95.492742551566081</v>
      </c>
      <c r="G17" s="20">
        <v>8</v>
      </c>
      <c r="H17" s="12">
        <v>24</v>
      </c>
      <c r="I17" s="9">
        <f t="shared" si="1"/>
        <v>0.71619556913674554</v>
      </c>
      <c r="J17" s="9">
        <f t="shared" si="2"/>
        <v>2.3347455810443956</v>
      </c>
      <c r="K17" s="9">
        <f t="shared" si="3"/>
        <v>10.326832253241827</v>
      </c>
      <c r="L17" s="12" t="s">
        <v>144</v>
      </c>
      <c r="M17" s="12"/>
      <c r="N17" s="8" t="s">
        <v>45</v>
      </c>
      <c r="O17" s="35" t="s">
        <v>989</v>
      </c>
      <c r="P17" s="35" t="s">
        <v>990</v>
      </c>
    </row>
    <row r="18" spans="1:16" ht="15.75" x14ac:dyDescent="0.25">
      <c r="A18" s="183">
        <v>915</v>
      </c>
      <c r="B18" s="12" t="s">
        <v>65</v>
      </c>
      <c r="C18" s="32" t="s">
        <v>128</v>
      </c>
      <c r="D18" s="33" t="s">
        <v>11</v>
      </c>
      <c r="E18" s="12">
        <v>147</v>
      </c>
      <c r="F18" s="20">
        <f t="shared" si="0"/>
        <v>46.791443850267378</v>
      </c>
      <c r="G18" s="20">
        <v>4</v>
      </c>
      <c r="H18" s="12">
        <v>13</v>
      </c>
      <c r="I18" s="9">
        <f t="shared" si="1"/>
        <v>0.1719585561497326</v>
      </c>
      <c r="J18" s="9">
        <f t="shared" si="2"/>
        <v>0.82173046885629386</v>
      </c>
      <c r="K18" s="9">
        <f t="shared" si="3"/>
        <v>2.2744322682826348</v>
      </c>
      <c r="L18" s="12" t="s">
        <v>143</v>
      </c>
      <c r="M18" s="12"/>
      <c r="N18" s="8" t="s">
        <v>45</v>
      </c>
      <c r="O18" s="35" t="s">
        <v>991</v>
      </c>
      <c r="P18" s="35" t="s">
        <v>992</v>
      </c>
    </row>
    <row r="19" spans="1:16" ht="15.75" x14ac:dyDescent="0.25">
      <c r="A19" s="183">
        <v>916</v>
      </c>
      <c r="B19" s="12" t="s">
        <v>65</v>
      </c>
      <c r="C19" s="32" t="s">
        <v>128</v>
      </c>
      <c r="D19" s="33" t="s">
        <v>11</v>
      </c>
      <c r="E19" s="12">
        <v>210</v>
      </c>
      <c r="F19" s="20">
        <f t="shared" si="0"/>
        <v>66.844919786096256</v>
      </c>
      <c r="G19" s="20">
        <v>6</v>
      </c>
      <c r="H19" s="12">
        <v>13</v>
      </c>
      <c r="I19" s="9">
        <f t="shared" si="1"/>
        <v>0.35093582887700536</v>
      </c>
      <c r="J19" s="9">
        <f t="shared" si="2"/>
        <v>1.5782380249503438</v>
      </c>
      <c r="K19" s="9">
        <f t="shared" si="3"/>
        <v>4.8464090320478563</v>
      </c>
      <c r="L19" s="12" t="s">
        <v>143</v>
      </c>
      <c r="M19" s="12"/>
      <c r="N19" s="8" t="s">
        <v>45</v>
      </c>
      <c r="O19" s="35" t="s">
        <v>993</v>
      </c>
      <c r="P19" s="35" t="s">
        <v>994</v>
      </c>
    </row>
    <row r="20" spans="1:16" ht="15.75" x14ac:dyDescent="0.25">
      <c r="A20" s="183">
        <v>917</v>
      </c>
      <c r="B20" s="12" t="s">
        <v>55</v>
      </c>
      <c r="C20" s="30" t="s">
        <v>147</v>
      </c>
      <c r="D20" s="12" t="s">
        <v>113</v>
      </c>
      <c r="E20" s="12">
        <v>170</v>
      </c>
      <c r="F20" s="20">
        <f t="shared" si="0"/>
        <v>54.112554112554115</v>
      </c>
      <c r="G20" s="20">
        <v>5</v>
      </c>
      <c r="H20" s="12">
        <v>9</v>
      </c>
      <c r="I20" s="9">
        <f t="shared" si="1"/>
        <v>0.22997835497835495</v>
      </c>
      <c r="J20" s="9">
        <f t="shared" si="2"/>
        <v>1.1300514372821988</v>
      </c>
      <c r="K20" s="9">
        <f t="shared" si="3"/>
        <v>3.0958157363770038</v>
      </c>
      <c r="L20" s="12" t="s">
        <v>142</v>
      </c>
      <c r="M20" s="12"/>
      <c r="N20" s="8" t="s">
        <v>45</v>
      </c>
      <c r="O20" s="35" t="s">
        <v>995</v>
      </c>
      <c r="P20" s="35" t="s">
        <v>996</v>
      </c>
    </row>
    <row r="21" spans="1:16" ht="15.75" x14ac:dyDescent="0.25">
      <c r="A21" s="183">
        <v>918</v>
      </c>
      <c r="B21" s="12" t="s">
        <v>65</v>
      </c>
      <c r="C21" s="32" t="s">
        <v>128</v>
      </c>
      <c r="D21" s="33" t="s">
        <v>11</v>
      </c>
      <c r="E21" s="12">
        <v>107</v>
      </c>
      <c r="F21" s="20">
        <f t="shared" si="0"/>
        <v>34.059078176725237</v>
      </c>
      <c r="G21" s="20">
        <v>3</v>
      </c>
      <c r="H21" s="12">
        <v>8</v>
      </c>
      <c r="I21" s="9">
        <f t="shared" si="1"/>
        <v>9.1108034122740017E-2</v>
      </c>
      <c r="J21" s="9">
        <f t="shared" si="2"/>
        <v>0.14809291019229587</v>
      </c>
      <c r="K21" s="9">
        <f t="shared" si="3"/>
        <v>1.1596206319339333</v>
      </c>
      <c r="L21" s="12" t="s">
        <v>142</v>
      </c>
      <c r="M21" s="12"/>
      <c r="N21" s="8" t="s">
        <v>45</v>
      </c>
      <c r="O21" s="35" t="s">
        <v>997</v>
      </c>
      <c r="P21" s="35" t="s">
        <v>998</v>
      </c>
    </row>
    <row r="22" spans="1:16" ht="15.75" x14ac:dyDescent="0.25">
      <c r="A22" s="183">
        <v>919</v>
      </c>
      <c r="B22" s="12" t="s">
        <v>54</v>
      </c>
      <c r="C22" s="12" t="s">
        <v>19</v>
      </c>
      <c r="D22" s="12" t="s">
        <v>7</v>
      </c>
      <c r="E22" s="12">
        <v>33</v>
      </c>
      <c r="F22" s="20">
        <f t="shared" si="0"/>
        <v>10.504201680672269</v>
      </c>
      <c r="G22" s="20">
        <v>1</v>
      </c>
      <c r="H22" s="12">
        <v>3</v>
      </c>
      <c r="I22" s="9">
        <f t="shared" si="1"/>
        <v>8.6659663865546223E-3</v>
      </c>
      <c r="J22" s="9">
        <f t="shared" si="2"/>
        <v>-2.3468845098310025</v>
      </c>
      <c r="K22" s="9">
        <f t="shared" si="3"/>
        <v>9.5666747223737858E-2</v>
      </c>
      <c r="L22" s="12" t="s">
        <v>142</v>
      </c>
      <c r="M22" s="12"/>
      <c r="N22" s="8" t="s">
        <v>45</v>
      </c>
      <c r="O22" s="35" t="s">
        <v>999</v>
      </c>
      <c r="P22" s="35" t="s">
        <v>763</v>
      </c>
    </row>
    <row r="23" spans="1:16" ht="15.75" x14ac:dyDescent="0.25">
      <c r="A23" s="183">
        <v>920</v>
      </c>
      <c r="B23" s="12" t="s">
        <v>15</v>
      </c>
      <c r="C23" s="12" t="s">
        <v>124</v>
      </c>
      <c r="D23" s="12" t="s">
        <v>26</v>
      </c>
      <c r="E23" s="12">
        <v>104</v>
      </c>
      <c r="F23" s="20">
        <f t="shared" si="0"/>
        <v>33.104150751209573</v>
      </c>
      <c r="G23" s="20">
        <v>3</v>
      </c>
      <c r="H23" s="12">
        <v>10</v>
      </c>
      <c r="I23" s="9">
        <f t="shared" si="1"/>
        <v>8.6070791953144876E-2</v>
      </c>
      <c r="J23" s="9">
        <f t="shared" si="2"/>
        <v>8.777604937744421E-2</v>
      </c>
      <c r="K23" s="9">
        <f t="shared" si="3"/>
        <v>1.0917435979901229</v>
      </c>
      <c r="L23" s="12" t="s">
        <v>142</v>
      </c>
      <c r="M23" s="12"/>
      <c r="N23" s="8" t="s">
        <v>45</v>
      </c>
      <c r="O23" s="35" t="s">
        <v>1000</v>
      </c>
      <c r="P23" s="35" t="s">
        <v>1001</v>
      </c>
    </row>
    <row r="24" spans="1:16" ht="15.75" x14ac:dyDescent="0.25">
      <c r="A24" s="183">
        <v>921</v>
      </c>
      <c r="B24" s="12" t="s">
        <v>66</v>
      </c>
      <c r="C24" s="30" t="s">
        <v>156</v>
      </c>
      <c r="D24" s="12" t="s">
        <v>10</v>
      </c>
      <c r="E24" s="12">
        <v>52</v>
      </c>
      <c r="F24" s="20">
        <f t="shared" si="0"/>
        <v>16.552075375604787</v>
      </c>
      <c r="G24" s="20">
        <v>1</v>
      </c>
      <c r="H24" s="12">
        <v>7</v>
      </c>
      <c r="I24" s="9">
        <f t="shared" si="1"/>
        <v>2.1517697988286219E-2</v>
      </c>
      <c r="J24" s="9">
        <f t="shared" si="2"/>
        <v>-1.382389120590199</v>
      </c>
      <c r="K24" s="9">
        <f t="shared" si="3"/>
        <v>0.25097821897939893</v>
      </c>
      <c r="L24" s="12" t="s">
        <v>142</v>
      </c>
      <c r="M24" s="12"/>
      <c r="N24" s="8" t="s">
        <v>45</v>
      </c>
      <c r="O24" s="35" t="s">
        <v>1002</v>
      </c>
      <c r="P24" s="35" t="s">
        <v>1003</v>
      </c>
    </row>
    <row r="25" spans="1:16" ht="15.75" x14ac:dyDescent="0.25">
      <c r="A25" s="183">
        <v>922</v>
      </c>
      <c r="B25" s="12" t="s">
        <v>65</v>
      </c>
      <c r="C25" s="32" t="s">
        <v>128</v>
      </c>
      <c r="D25" s="33" t="s">
        <v>11</v>
      </c>
      <c r="E25" s="12">
        <v>124</v>
      </c>
      <c r="F25" s="20">
        <f t="shared" si="0"/>
        <v>39.470333587980647</v>
      </c>
      <c r="G25" s="20">
        <v>3</v>
      </c>
      <c r="H25" s="12">
        <v>12</v>
      </c>
      <c r="I25" s="9">
        <f t="shared" si="1"/>
        <v>0.12235803412274002</v>
      </c>
      <c r="J25" s="9">
        <f t="shared" si="2"/>
        <v>0.46084015294687664</v>
      </c>
      <c r="K25" s="9">
        <f t="shared" si="3"/>
        <v>1.58540540864248</v>
      </c>
      <c r="L25" s="12" t="s">
        <v>143</v>
      </c>
      <c r="M25" s="12"/>
      <c r="N25" s="8" t="s">
        <v>45</v>
      </c>
      <c r="O25" s="35" t="s">
        <v>1004</v>
      </c>
      <c r="P25" s="35" t="s">
        <v>1005</v>
      </c>
    </row>
    <row r="26" spans="1:16" ht="15.75" x14ac:dyDescent="0.25">
      <c r="A26" s="183">
        <v>923</v>
      </c>
      <c r="B26" s="12" t="s">
        <v>65</v>
      </c>
      <c r="C26" s="32" t="s">
        <v>128</v>
      </c>
      <c r="D26" s="33" t="s">
        <v>11</v>
      </c>
      <c r="E26" s="12">
        <v>220</v>
      </c>
      <c r="F26" s="20">
        <f t="shared" si="0"/>
        <v>70.0280112044818</v>
      </c>
      <c r="G26" s="20">
        <v>7</v>
      </c>
      <c r="H26" s="12">
        <v>12</v>
      </c>
      <c r="I26" s="9">
        <f t="shared" si="1"/>
        <v>0.38515406162464993</v>
      </c>
      <c r="J26" s="9">
        <f t="shared" si="2"/>
        <v>1.6769069781119521</v>
      </c>
      <c r="K26" s="9">
        <f t="shared" si="3"/>
        <v>5.3489858281793996</v>
      </c>
      <c r="L26" s="12" t="s">
        <v>143</v>
      </c>
      <c r="M26" s="12"/>
      <c r="N26" s="8" t="s">
        <v>45</v>
      </c>
      <c r="O26" s="35" t="s">
        <v>1006</v>
      </c>
      <c r="P26" s="35" t="s">
        <v>765</v>
      </c>
    </row>
    <row r="27" spans="1:16" ht="15.75" x14ac:dyDescent="0.25">
      <c r="A27" s="183">
        <v>924</v>
      </c>
      <c r="B27" s="12" t="s">
        <v>65</v>
      </c>
      <c r="C27" s="32" t="s">
        <v>128</v>
      </c>
      <c r="D27" s="33" t="s">
        <v>11</v>
      </c>
      <c r="E27" s="12">
        <v>170</v>
      </c>
      <c r="F27" s="20">
        <f t="shared" si="0"/>
        <v>54.112554112554115</v>
      </c>
      <c r="G27" s="20">
        <v>5</v>
      </c>
      <c r="H27" s="12">
        <v>10</v>
      </c>
      <c r="I27" s="9">
        <f t="shared" si="1"/>
        <v>0.22997835497835495</v>
      </c>
      <c r="J27" s="9">
        <f t="shared" si="2"/>
        <v>1.1300514372821988</v>
      </c>
      <c r="K27" s="9">
        <f t="shared" si="3"/>
        <v>3.0958157363770038</v>
      </c>
      <c r="L27" s="12" t="s">
        <v>142</v>
      </c>
      <c r="M27" s="12"/>
      <c r="N27" s="8" t="s">
        <v>45</v>
      </c>
      <c r="O27" s="35" t="s">
        <v>1007</v>
      </c>
      <c r="P27" s="35" t="s">
        <v>1008</v>
      </c>
    </row>
    <row r="28" spans="1:16" ht="15.75" x14ac:dyDescent="0.25">
      <c r="A28" s="183">
        <v>925</v>
      </c>
      <c r="B28" s="12" t="s">
        <v>65</v>
      </c>
      <c r="C28" s="32" t="s">
        <v>128</v>
      </c>
      <c r="D28" s="33" t="s">
        <v>11</v>
      </c>
      <c r="E28" s="12">
        <v>134</v>
      </c>
      <c r="F28" s="20">
        <f t="shared" si="0"/>
        <v>42.653425006366184</v>
      </c>
      <c r="G28" s="20">
        <v>4</v>
      </c>
      <c r="H28" s="12">
        <v>9</v>
      </c>
      <c r="I28" s="9">
        <f t="shared" si="1"/>
        <v>0.14288897377132673</v>
      </c>
      <c r="J28" s="9">
        <f t="shared" si="2"/>
        <v>0.6253411679944767</v>
      </c>
      <c r="K28" s="9">
        <f t="shared" si="3"/>
        <v>1.8688834518988797</v>
      </c>
      <c r="L28" s="12" t="s">
        <v>142</v>
      </c>
      <c r="M28" s="12"/>
      <c r="N28" s="8" t="s">
        <v>45</v>
      </c>
      <c r="O28" s="35" t="s">
        <v>1009</v>
      </c>
      <c r="P28" s="35" t="s">
        <v>1010</v>
      </c>
    </row>
    <row r="29" spans="1:16" ht="15.75" x14ac:dyDescent="0.25">
      <c r="A29" s="183">
        <v>926</v>
      </c>
      <c r="B29" s="12" t="s">
        <v>65</v>
      </c>
      <c r="C29" s="32" t="s">
        <v>128</v>
      </c>
      <c r="D29" s="33" t="s">
        <v>11</v>
      </c>
      <c r="E29" s="12">
        <v>147</v>
      </c>
      <c r="F29" s="20">
        <f t="shared" si="0"/>
        <v>46.791443850267378</v>
      </c>
      <c r="G29" s="20">
        <v>4</v>
      </c>
      <c r="H29" s="12">
        <v>12</v>
      </c>
      <c r="I29" s="9">
        <f t="shared" si="1"/>
        <v>0.1719585561497326</v>
      </c>
      <c r="J29" s="9">
        <f t="shared" si="2"/>
        <v>0.82173046885629386</v>
      </c>
      <c r="K29" s="9">
        <f t="shared" si="3"/>
        <v>2.2744322682826348</v>
      </c>
      <c r="L29" s="12" t="s">
        <v>143</v>
      </c>
      <c r="M29" s="12"/>
      <c r="N29" s="8" t="s">
        <v>45</v>
      </c>
      <c r="O29" s="35" t="s">
        <v>999</v>
      </c>
      <c r="P29" s="35" t="s">
        <v>1010</v>
      </c>
    </row>
    <row r="30" spans="1:16" ht="15.75" x14ac:dyDescent="0.25">
      <c r="A30" s="183">
        <v>927</v>
      </c>
      <c r="B30" s="12" t="s">
        <v>54</v>
      </c>
      <c r="C30" s="12" t="s">
        <v>19</v>
      </c>
      <c r="D30" s="12" t="s">
        <v>7</v>
      </c>
      <c r="E30" s="12">
        <v>53</v>
      </c>
      <c r="F30" s="20">
        <f t="shared" si="0"/>
        <v>16.870384517443341</v>
      </c>
      <c r="G30" s="20">
        <v>1</v>
      </c>
      <c r="H30" s="12">
        <v>4</v>
      </c>
      <c r="I30" s="9">
        <f t="shared" si="1"/>
        <v>2.2353259485612426E-2</v>
      </c>
      <c r="J30" s="9">
        <f t="shared" si="2"/>
        <v>-1.3419878990573562</v>
      </c>
      <c r="K30" s="9">
        <f t="shared" si="3"/>
        <v>0.26132566285327374</v>
      </c>
      <c r="L30" s="12" t="s">
        <v>142</v>
      </c>
      <c r="M30" s="12"/>
      <c r="N30" s="8" t="s">
        <v>45</v>
      </c>
      <c r="O30" s="35" t="s">
        <v>993</v>
      </c>
      <c r="P30" s="35" t="s">
        <v>1011</v>
      </c>
    </row>
    <row r="31" spans="1:16" ht="15.75" x14ac:dyDescent="0.25">
      <c r="A31" s="183">
        <v>928</v>
      </c>
      <c r="B31" s="12" t="s">
        <v>65</v>
      </c>
      <c r="C31" s="32" t="s">
        <v>128</v>
      </c>
      <c r="D31" s="33" t="s">
        <v>11</v>
      </c>
      <c r="E31" s="12">
        <v>138</v>
      </c>
      <c r="F31" s="20">
        <f t="shared" si="0"/>
        <v>43.926661573720395</v>
      </c>
      <c r="G31" s="20">
        <v>4</v>
      </c>
      <c r="H31" s="12">
        <v>8</v>
      </c>
      <c r="I31" s="9">
        <f t="shared" si="1"/>
        <v>0.15154698242933534</v>
      </c>
      <c r="J31" s="9">
        <f t="shared" si="2"/>
        <v>0.68772801851702337</v>
      </c>
      <c r="K31" s="9">
        <f t="shared" si="3"/>
        <v>1.9891909902544453</v>
      </c>
      <c r="L31" s="12" t="s">
        <v>142</v>
      </c>
      <c r="M31" s="12"/>
      <c r="N31" s="8" t="s">
        <v>45</v>
      </c>
      <c r="O31" s="35" t="s">
        <v>1012</v>
      </c>
      <c r="P31" s="35" t="s">
        <v>1013</v>
      </c>
    </row>
    <row r="32" spans="1:16" ht="15.75" x14ac:dyDescent="0.25">
      <c r="A32" s="183">
        <v>929</v>
      </c>
      <c r="B32" s="12" t="s">
        <v>65</v>
      </c>
      <c r="C32" s="32" t="s">
        <v>128</v>
      </c>
      <c r="D32" s="33" t="s">
        <v>11</v>
      </c>
      <c r="E32" s="12">
        <v>105</v>
      </c>
      <c r="F32" s="20">
        <f t="shared" si="0"/>
        <v>33.422459893048128</v>
      </c>
      <c r="G32" s="20">
        <v>3</v>
      </c>
      <c r="H32" s="12">
        <v>12</v>
      </c>
      <c r="I32" s="9">
        <f t="shared" si="1"/>
        <v>8.7733957219251341E-2</v>
      </c>
      <c r="J32" s="9">
        <f t="shared" si="2"/>
        <v>0.10807285498270058</v>
      </c>
      <c r="K32" s="9">
        <f t="shared" si="3"/>
        <v>1.1141289122723554</v>
      </c>
      <c r="L32" s="12" t="s">
        <v>143</v>
      </c>
      <c r="M32" s="12"/>
      <c r="N32" s="8" t="s">
        <v>45</v>
      </c>
      <c r="O32" s="35" t="s">
        <v>1014</v>
      </c>
      <c r="P32" s="35" t="s">
        <v>1015</v>
      </c>
    </row>
    <row r="33" spans="1:16" ht="15.75" x14ac:dyDescent="0.25">
      <c r="A33" s="183">
        <v>930</v>
      </c>
      <c r="B33" s="12" t="s">
        <v>65</v>
      </c>
      <c r="C33" s="32" t="s">
        <v>128</v>
      </c>
      <c r="D33" s="33" t="s">
        <v>11</v>
      </c>
      <c r="E33" s="12">
        <v>166</v>
      </c>
      <c r="F33" s="20">
        <f t="shared" si="0"/>
        <v>52.839317545199897</v>
      </c>
      <c r="G33" s="20">
        <v>5</v>
      </c>
      <c r="H33" s="12">
        <v>12</v>
      </c>
      <c r="I33" s="9">
        <f t="shared" si="1"/>
        <v>0.21928316781257953</v>
      </c>
      <c r="J33" s="9">
        <f t="shared" si="2"/>
        <v>1.0795490514028208</v>
      </c>
      <c r="K33" s="9">
        <f t="shared" si="3"/>
        <v>2.9433519513149489</v>
      </c>
      <c r="L33" s="12" t="s">
        <v>143</v>
      </c>
      <c r="M33" s="12"/>
      <c r="N33" s="8" t="s">
        <v>45</v>
      </c>
      <c r="O33" s="35" t="s">
        <v>1016</v>
      </c>
      <c r="P33" s="35" t="s">
        <v>1017</v>
      </c>
    </row>
    <row r="34" spans="1:16" ht="15.75" x14ac:dyDescent="0.25">
      <c r="A34" s="183">
        <v>931</v>
      </c>
      <c r="B34" s="12" t="s">
        <v>15</v>
      </c>
      <c r="C34" s="12" t="s">
        <v>124</v>
      </c>
      <c r="D34" s="12" t="s">
        <v>26</v>
      </c>
      <c r="E34" s="12">
        <v>70</v>
      </c>
      <c r="F34" s="20">
        <f t="shared" si="0"/>
        <v>22.281639928698752</v>
      </c>
      <c r="G34" s="20">
        <v>2</v>
      </c>
      <c r="H34" s="12">
        <v>7</v>
      </c>
      <c r="I34" s="9">
        <f t="shared" si="1"/>
        <v>3.8992869875222817E-2</v>
      </c>
      <c r="J34" s="9">
        <f t="shared" si="2"/>
        <v>-0.75191863931471659</v>
      </c>
      <c r="K34" s="9">
        <f t="shared" si="3"/>
        <v>0.47146112057859513</v>
      </c>
      <c r="L34" s="12" t="s">
        <v>142</v>
      </c>
      <c r="M34" s="12"/>
      <c r="N34" s="8" t="s">
        <v>45</v>
      </c>
      <c r="O34" s="35" t="s">
        <v>1002</v>
      </c>
      <c r="P34" s="35" t="s">
        <v>1018</v>
      </c>
    </row>
    <row r="35" spans="1:16" ht="15.75" x14ac:dyDescent="0.25">
      <c r="A35" s="183">
        <v>932</v>
      </c>
      <c r="B35" s="12" t="s">
        <v>15</v>
      </c>
      <c r="C35" s="12" t="s">
        <v>124</v>
      </c>
      <c r="D35" s="12" t="s">
        <v>26</v>
      </c>
      <c r="E35" s="12">
        <v>56</v>
      </c>
      <c r="F35" s="20">
        <f t="shared" si="0"/>
        <v>17.825311942959001</v>
      </c>
      <c r="G35" s="20">
        <v>1</v>
      </c>
      <c r="H35" s="12">
        <v>7</v>
      </c>
      <c r="I35" s="9">
        <f t="shared" si="1"/>
        <v>2.4955436720142603E-2</v>
      </c>
      <c r="J35" s="9">
        <f t="shared" si="2"/>
        <v>-1.2252061116521551</v>
      </c>
      <c r="K35" s="9">
        <f t="shared" si="3"/>
        <v>0.29369715967786642</v>
      </c>
      <c r="L35" s="12" t="s">
        <v>142</v>
      </c>
      <c r="M35" s="12"/>
      <c r="N35" s="8" t="s">
        <v>45</v>
      </c>
      <c r="O35" s="35" t="s">
        <v>1019</v>
      </c>
      <c r="P35" s="35" t="s">
        <v>1020</v>
      </c>
    </row>
    <row r="36" spans="1:16" ht="15.75" x14ac:dyDescent="0.25">
      <c r="A36" s="183">
        <v>933</v>
      </c>
      <c r="B36" s="12" t="s">
        <v>65</v>
      </c>
      <c r="C36" s="32" t="s">
        <v>128</v>
      </c>
      <c r="D36" s="33" t="s">
        <v>11</v>
      </c>
      <c r="E36" s="12">
        <v>110</v>
      </c>
      <c r="F36" s="20">
        <f t="shared" si="0"/>
        <v>35.0140056022409</v>
      </c>
      <c r="G36" s="20">
        <v>3</v>
      </c>
      <c r="H36" s="12">
        <v>8</v>
      </c>
      <c r="I36" s="9">
        <f t="shared" si="1"/>
        <v>9.6288515406162484E-2</v>
      </c>
      <c r="J36" s="9">
        <f t="shared" si="2"/>
        <v>0.20674180814430887</v>
      </c>
      <c r="K36" s="9">
        <f t="shared" si="3"/>
        <v>1.229665041291734</v>
      </c>
      <c r="L36" s="12" t="s">
        <v>142</v>
      </c>
      <c r="M36" s="12"/>
      <c r="N36" s="8" t="s">
        <v>45</v>
      </c>
      <c r="O36" s="35" t="s">
        <v>1023</v>
      </c>
      <c r="P36" s="35" t="s">
        <v>1024</v>
      </c>
    </row>
    <row r="37" spans="1:16" ht="15.75" x14ac:dyDescent="0.25">
      <c r="A37" s="183">
        <v>934</v>
      </c>
      <c r="B37" s="12" t="s">
        <v>65</v>
      </c>
      <c r="C37" s="32" t="s">
        <v>128</v>
      </c>
      <c r="D37" s="33" t="s">
        <v>11</v>
      </c>
      <c r="E37" s="12">
        <v>140</v>
      </c>
      <c r="F37" s="20">
        <f t="shared" si="0"/>
        <v>44.563279857397504</v>
      </c>
      <c r="G37" s="20">
        <v>4</v>
      </c>
      <c r="H37" s="12">
        <v>12</v>
      </c>
      <c r="I37" s="9">
        <f t="shared" si="1"/>
        <v>0.15597147950089127</v>
      </c>
      <c r="J37" s="9">
        <f t="shared" si="2"/>
        <v>0.71824653065292754</v>
      </c>
      <c r="K37" s="9">
        <f t="shared" si="3"/>
        <v>2.0508339814746255</v>
      </c>
      <c r="L37" s="12" t="s">
        <v>143</v>
      </c>
      <c r="M37" s="12"/>
      <c r="N37" s="8" t="s">
        <v>45</v>
      </c>
      <c r="O37" s="35" t="s">
        <v>1025</v>
      </c>
      <c r="P37" s="35" t="s">
        <v>1015</v>
      </c>
    </row>
    <row r="38" spans="1:16" ht="15.75" x14ac:dyDescent="0.25">
      <c r="A38" s="183">
        <v>935</v>
      </c>
      <c r="B38" s="12" t="s">
        <v>14</v>
      </c>
      <c r="C38" s="8" t="s">
        <v>91</v>
      </c>
      <c r="D38" s="8" t="s">
        <v>31</v>
      </c>
      <c r="E38" s="12">
        <v>33</v>
      </c>
      <c r="F38" s="20">
        <f t="shared" si="0"/>
        <v>10.504201680672269</v>
      </c>
      <c r="G38" s="20">
        <v>1</v>
      </c>
      <c r="H38" s="12">
        <v>7</v>
      </c>
      <c r="I38" s="9">
        <f t="shared" si="1"/>
        <v>8.6659663865546223E-3</v>
      </c>
      <c r="J38" s="9">
        <f t="shared" si="2"/>
        <v>-2.3468845098310025</v>
      </c>
      <c r="K38" s="9">
        <f t="shared" si="3"/>
        <v>9.5666747223737858E-2</v>
      </c>
      <c r="L38" s="12" t="s">
        <v>142</v>
      </c>
      <c r="M38" s="12"/>
      <c r="N38" s="8" t="s">
        <v>45</v>
      </c>
      <c r="O38" s="35" t="s">
        <v>949</v>
      </c>
      <c r="P38" s="35" t="s">
        <v>1026</v>
      </c>
    </row>
    <row r="39" spans="1:16" ht="15.75" x14ac:dyDescent="0.25">
      <c r="A39" s="183">
        <v>936</v>
      </c>
      <c r="B39" s="12" t="s">
        <v>15</v>
      </c>
      <c r="C39" s="12" t="s">
        <v>124</v>
      </c>
      <c r="D39" s="12" t="s">
        <v>26</v>
      </c>
      <c r="E39" s="12">
        <v>110</v>
      </c>
      <c r="F39" s="20">
        <f t="shared" si="0"/>
        <v>35.0140056022409</v>
      </c>
      <c r="G39" s="20">
        <v>3</v>
      </c>
      <c r="H39" s="12">
        <v>8</v>
      </c>
      <c r="I39" s="9">
        <f t="shared" si="1"/>
        <v>9.6288515406162484E-2</v>
      </c>
      <c r="J39" s="9">
        <f t="shared" si="2"/>
        <v>0.20674180814430887</v>
      </c>
      <c r="K39" s="9">
        <f t="shared" si="3"/>
        <v>1.229665041291734</v>
      </c>
      <c r="L39" s="12" t="s">
        <v>142</v>
      </c>
      <c r="M39" s="12"/>
      <c r="N39" s="8" t="s">
        <v>45</v>
      </c>
      <c r="O39" s="35" t="s">
        <v>1027</v>
      </c>
      <c r="P39" s="35" t="s">
        <v>1020</v>
      </c>
    </row>
    <row r="40" spans="1:16" ht="15.75" x14ac:dyDescent="0.25">
      <c r="A40" s="183">
        <v>937</v>
      </c>
      <c r="B40" s="12" t="s">
        <v>54</v>
      </c>
      <c r="C40" s="12" t="s">
        <v>19</v>
      </c>
      <c r="D40" s="12" t="s">
        <v>7</v>
      </c>
      <c r="E40" s="12">
        <v>33</v>
      </c>
      <c r="F40" s="20">
        <f t="shared" si="0"/>
        <v>10.504201680672269</v>
      </c>
      <c r="G40" s="20">
        <v>1</v>
      </c>
      <c r="H40" s="12">
        <v>3</v>
      </c>
      <c r="I40" s="9">
        <f t="shared" si="1"/>
        <v>8.6659663865546223E-3</v>
      </c>
      <c r="J40" s="9">
        <f t="shared" si="2"/>
        <v>-2.3468845098310025</v>
      </c>
      <c r="K40" s="9">
        <f t="shared" si="3"/>
        <v>9.5666747223737858E-2</v>
      </c>
      <c r="L40" s="12" t="s">
        <v>142</v>
      </c>
      <c r="M40" s="12"/>
      <c r="N40" s="8" t="s">
        <v>45</v>
      </c>
      <c r="O40" s="35" t="s">
        <v>1028</v>
      </c>
      <c r="P40" s="35" t="s">
        <v>1029</v>
      </c>
    </row>
    <row r="41" spans="1:16" ht="15.75" x14ac:dyDescent="0.25">
      <c r="A41" s="183">
        <v>938</v>
      </c>
      <c r="B41" s="12" t="s">
        <v>15</v>
      </c>
      <c r="C41" s="12" t="s">
        <v>124</v>
      </c>
      <c r="D41" s="12" t="s">
        <v>26</v>
      </c>
      <c r="E41" s="12">
        <v>71</v>
      </c>
      <c r="F41" s="20">
        <f t="shared" si="0"/>
        <v>22.599949070537306</v>
      </c>
      <c r="G41" s="20">
        <v>2</v>
      </c>
      <c r="H41" s="12">
        <v>6</v>
      </c>
      <c r="I41" s="9">
        <f t="shared" si="1"/>
        <v>4.0114909600203717E-2</v>
      </c>
      <c r="J41" s="9">
        <f t="shared" si="2"/>
        <v>-0.72183302849677666</v>
      </c>
      <c r="K41" s="9">
        <f t="shared" si="3"/>
        <v>0.48586084244670807</v>
      </c>
      <c r="L41" s="12" t="s">
        <v>142</v>
      </c>
      <c r="M41" s="12"/>
      <c r="N41" s="8" t="s">
        <v>45</v>
      </c>
      <c r="O41" s="35" t="s">
        <v>1030</v>
      </c>
      <c r="P41" s="35" t="s">
        <v>1031</v>
      </c>
    </row>
    <row r="42" spans="1:16" ht="15.75" x14ac:dyDescent="0.25">
      <c r="A42" s="183">
        <v>939</v>
      </c>
      <c r="B42" s="12" t="s">
        <v>65</v>
      </c>
      <c r="C42" s="32" t="s">
        <v>128</v>
      </c>
      <c r="D42" s="33" t="s">
        <v>11</v>
      </c>
      <c r="E42" s="12">
        <v>130</v>
      </c>
      <c r="F42" s="20">
        <f t="shared" si="0"/>
        <v>41.380188439011967</v>
      </c>
      <c r="G42" s="20">
        <v>4</v>
      </c>
      <c r="H42" s="12">
        <v>12</v>
      </c>
      <c r="I42" s="9">
        <f t="shared" si="1"/>
        <v>0.13448561242678889</v>
      </c>
      <c r="J42" s="9">
        <f t="shared" si="2"/>
        <v>0.56106352171488361</v>
      </c>
      <c r="K42" s="9">
        <f t="shared" si="3"/>
        <v>1.7525353689408558</v>
      </c>
      <c r="L42" s="12" t="s">
        <v>143</v>
      </c>
      <c r="M42" s="12"/>
      <c r="N42" s="8" t="s">
        <v>45</v>
      </c>
      <c r="O42" s="35" t="s">
        <v>1030</v>
      </c>
      <c r="P42" s="35" t="s">
        <v>1032</v>
      </c>
    </row>
    <row r="43" spans="1:16" ht="15.75" x14ac:dyDescent="0.25">
      <c r="A43" s="183">
        <v>940</v>
      </c>
      <c r="B43" s="12" t="s">
        <v>65</v>
      </c>
      <c r="C43" s="32" t="s">
        <v>128</v>
      </c>
      <c r="D43" s="33" t="s">
        <v>11</v>
      </c>
      <c r="E43" s="12">
        <v>127</v>
      </c>
      <c r="F43" s="20">
        <f t="shared" si="0"/>
        <v>40.425261013496311</v>
      </c>
      <c r="G43" s="20">
        <v>4</v>
      </c>
      <c r="H43" s="12">
        <v>10</v>
      </c>
      <c r="I43" s="9">
        <f t="shared" si="1"/>
        <v>0.1283502037178508</v>
      </c>
      <c r="J43" s="9">
        <f t="shared" si="2"/>
        <v>0.51154376267726498</v>
      </c>
      <c r="K43" s="9">
        <f t="shared" si="3"/>
        <v>1.6678639947246003</v>
      </c>
      <c r="L43" s="12" t="s">
        <v>142</v>
      </c>
      <c r="M43" s="12"/>
      <c r="N43" s="8" t="s">
        <v>45</v>
      </c>
      <c r="O43" s="35" t="s">
        <v>1033</v>
      </c>
      <c r="P43" s="35" t="s">
        <v>1034</v>
      </c>
    </row>
    <row r="44" spans="1:16" ht="15.75" x14ac:dyDescent="0.25">
      <c r="A44" s="183">
        <v>941</v>
      </c>
      <c r="B44" s="12" t="s">
        <v>65</v>
      </c>
      <c r="C44" s="32" t="s">
        <v>128</v>
      </c>
      <c r="D44" s="33" t="s">
        <v>11</v>
      </c>
      <c r="E44" s="12">
        <v>160</v>
      </c>
      <c r="F44" s="20">
        <f t="shared" si="0"/>
        <v>50.929462694168578</v>
      </c>
      <c r="G44" s="20">
        <v>5</v>
      </c>
      <c r="H44" s="12">
        <v>8</v>
      </c>
      <c r="I44" s="9">
        <f t="shared" si="1"/>
        <v>0.20371785077667434</v>
      </c>
      <c r="J44" s="9">
        <f t="shared" si="2"/>
        <v>1.0014666144095399</v>
      </c>
      <c r="K44" s="9">
        <f t="shared" si="3"/>
        <v>2.7222714246423578</v>
      </c>
      <c r="L44" s="12" t="s">
        <v>142</v>
      </c>
      <c r="M44" s="12"/>
      <c r="N44" s="8" t="s">
        <v>45</v>
      </c>
      <c r="O44" s="35" t="s">
        <v>1035</v>
      </c>
      <c r="P44" s="35" t="s">
        <v>1036</v>
      </c>
    </row>
    <row r="45" spans="1:16" ht="15.75" x14ac:dyDescent="0.25">
      <c r="A45" s="183">
        <v>942</v>
      </c>
      <c r="B45" s="12" t="s">
        <v>54</v>
      </c>
      <c r="C45" s="12" t="s">
        <v>19</v>
      </c>
      <c r="D45" s="12" t="s">
        <v>7</v>
      </c>
      <c r="E45" s="12">
        <v>36</v>
      </c>
      <c r="F45" s="20">
        <f t="shared" si="0"/>
        <v>11.45912910618793</v>
      </c>
      <c r="G45" s="20">
        <v>1</v>
      </c>
      <c r="H45" s="12">
        <v>3</v>
      </c>
      <c r="I45" s="9">
        <f t="shared" si="1"/>
        <v>1.0313216195569139E-2</v>
      </c>
      <c r="J45" s="9">
        <f t="shared" si="2"/>
        <v>-2.1623333792359976</v>
      </c>
      <c r="K45" s="9">
        <f t="shared" si="3"/>
        <v>0.11505633750415478</v>
      </c>
      <c r="L45" s="12" t="s">
        <v>142</v>
      </c>
      <c r="M45" s="12"/>
      <c r="N45" s="8" t="s">
        <v>45</v>
      </c>
      <c r="O45" s="35" t="s">
        <v>1037</v>
      </c>
      <c r="P45" s="35" t="s">
        <v>1010</v>
      </c>
    </row>
    <row r="46" spans="1:16" ht="15.75" x14ac:dyDescent="0.25">
      <c r="A46" s="183">
        <v>943</v>
      </c>
      <c r="B46" s="12" t="s">
        <v>55</v>
      </c>
      <c r="C46" s="30" t="s">
        <v>147</v>
      </c>
      <c r="D46" s="12" t="s">
        <v>113</v>
      </c>
      <c r="E46" s="12">
        <v>86</v>
      </c>
      <c r="F46" s="20">
        <f t="shared" si="0"/>
        <v>27.374586198115612</v>
      </c>
      <c r="G46" s="20">
        <v>2</v>
      </c>
      <c r="H46" s="12">
        <v>6</v>
      </c>
      <c r="I46" s="9">
        <f t="shared" si="1"/>
        <v>5.8855360325948583E-2</v>
      </c>
      <c r="J46" s="9">
        <f t="shared" si="2"/>
        <v>-0.31530643234771727</v>
      </c>
      <c r="K46" s="9">
        <f t="shared" si="3"/>
        <v>0.72956527761135059</v>
      </c>
      <c r="L46" s="12" t="s">
        <v>142</v>
      </c>
      <c r="M46" s="12"/>
      <c r="N46" s="8" t="s">
        <v>45</v>
      </c>
      <c r="O46" s="35" t="s">
        <v>1038</v>
      </c>
      <c r="P46" s="35" t="s">
        <v>1039</v>
      </c>
    </row>
    <row r="47" spans="1:16" ht="15.75" x14ac:dyDescent="0.25">
      <c r="A47" s="183">
        <v>944</v>
      </c>
      <c r="B47" s="12" t="s">
        <v>65</v>
      </c>
      <c r="C47" s="32" t="s">
        <v>128</v>
      </c>
      <c r="D47" s="33" t="s">
        <v>11</v>
      </c>
      <c r="E47" s="12">
        <v>206</v>
      </c>
      <c r="F47" s="20">
        <f t="shared" si="0"/>
        <v>65.571683218742038</v>
      </c>
      <c r="G47" s="20">
        <v>6</v>
      </c>
      <c r="H47" s="12">
        <v>12</v>
      </c>
      <c r="I47" s="9">
        <f t="shared" si="1"/>
        <v>0.33769416857652151</v>
      </c>
      <c r="J47" s="9">
        <f t="shared" si="2"/>
        <v>1.537448306301294</v>
      </c>
      <c r="K47" s="9">
        <f t="shared" si="3"/>
        <v>4.6527028383801019</v>
      </c>
      <c r="L47" s="12" t="s">
        <v>143</v>
      </c>
      <c r="M47" s="12"/>
      <c r="N47" s="8" t="s">
        <v>45</v>
      </c>
      <c r="O47" s="35" t="s">
        <v>1040</v>
      </c>
      <c r="P47" s="35" t="s">
        <v>1024</v>
      </c>
    </row>
    <row r="48" spans="1:16" ht="15.75" x14ac:dyDescent="0.25">
      <c r="A48" s="183">
        <v>945</v>
      </c>
      <c r="B48" s="12" t="s">
        <v>55</v>
      </c>
      <c r="C48" s="30" t="s">
        <v>147</v>
      </c>
      <c r="D48" s="12" t="s">
        <v>113</v>
      </c>
      <c r="E48" s="12">
        <v>73</v>
      </c>
      <c r="F48" s="20">
        <f t="shared" si="0"/>
        <v>23.236567354214415</v>
      </c>
      <c r="G48" s="20">
        <v>2</v>
      </c>
      <c r="H48" s="12">
        <v>3</v>
      </c>
      <c r="I48" s="9">
        <f t="shared" si="1"/>
        <v>4.2406735421441313E-2</v>
      </c>
      <c r="J48" s="9">
        <f t="shared" si="2"/>
        <v>-0.66291257302566908</v>
      </c>
      <c r="K48" s="9">
        <f t="shared" si="3"/>
        <v>0.51534815735579809</v>
      </c>
      <c r="L48" s="12" t="s">
        <v>142</v>
      </c>
      <c r="M48" s="12"/>
      <c r="N48" s="8" t="s">
        <v>45</v>
      </c>
      <c r="O48" s="35" t="s">
        <v>1041</v>
      </c>
      <c r="P48" s="35" t="s">
        <v>1042</v>
      </c>
    </row>
    <row r="49" spans="1:16" ht="15.75" x14ac:dyDescent="0.25">
      <c r="A49" s="183">
        <v>946</v>
      </c>
      <c r="B49" s="12" t="s">
        <v>65</v>
      </c>
      <c r="C49" s="32" t="s">
        <v>128</v>
      </c>
      <c r="D49" s="33" t="s">
        <v>11</v>
      </c>
      <c r="E49" s="12">
        <v>180</v>
      </c>
      <c r="F49" s="20">
        <f t="shared" si="0"/>
        <v>57.295645530939652</v>
      </c>
      <c r="G49" s="20">
        <v>5</v>
      </c>
      <c r="H49" s="12">
        <v>13</v>
      </c>
      <c r="I49" s="9">
        <f t="shared" si="1"/>
        <v>0.25783040488922848</v>
      </c>
      <c r="J49" s="9">
        <f t="shared" si="2"/>
        <v>1.2512844330367292</v>
      </c>
      <c r="K49" s="9">
        <f t="shared" si="3"/>
        <v>3.4948289496274532</v>
      </c>
      <c r="L49" s="12" t="s">
        <v>143</v>
      </c>
      <c r="M49" s="12"/>
      <c r="N49" s="8" t="s">
        <v>45</v>
      </c>
      <c r="O49" s="35" t="s">
        <v>1043</v>
      </c>
      <c r="P49" s="35" t="s">
        <v>1044</v>
      </c>
    </row>
    <row r="50" spans="1:16" ht="15.75" x14ac:dyDescent="0.25">
      <c r="A50" s="183">
        <v>947</v>
      </c>
      <c r="B50" s="12" t="s">
        <v>15</v>
      </c>
      <c r="C50" s="12" t="s">
        <v>124</v>
      </c>
      <c r="D50" s="12" t="s">
        <v>26</v>
      </c>
      <c r="E50" s="12">
        <v>55</v>
      </c>
      <c r="F50" s="20">
        <f t="shared" si="0"/>
        <v>17.50700280112045</v>
      </c>
      <c r="G50" s="20">
        <v>1</v>
      </c>
      <c r="H50" s="12">
        <v>6</v>
      </c>
      <c r="I50" s="9">
        <f t="shared" si="1"/>
        <v>2.4072128851540621E-2</v>
      </c>
      <c r="J50" s="9">
        <f t="shared" si="2"/>
        <v>-1.2634233618233353</v>
      </c>
      <c r="K50" s="9">
        <f t="shared" si="3"/>
        <v>0.28268463636772356</v>
      </c>
      <c r="L50" s="12" t="s">
        <v>142</v>
      </c>
      <c r="M50" s="12"/>
      <c r="N50" s="8" t="s">
        <v>45</v>
      </c>
      <c r="O50" s="35" t="s">
        <v>1045</v>
      </c>
      <c r="P50" s="35" t="s">
        <v>1046</v>
      </c>
    </row>
    <row r="51" spans="1:16" ht="15.75" x14ac:dyDescent="0.25">
      <c r="A51" s="183">
        <v>948</v>
      </c>
      <c r="B51" s="12" t="s">
        <v>15</v>
      </c>
      <c r="C51" s="12" t="s">
        <v>124</v>
      </c>
      <c r="D51" s="12" t="s">
        <v>26</v>
      </c>
      <c r="E51" s="12">
        <v>80</v>
      </c>
      <c r="F51" s="20">
        <f t="shared" si="0"/>
        <v>25.464731347084289</v>
      </c>
      <c r="G51" s="20">
        <v>2</v>
      </c>
      <c r="H51" s="12">
        <v>7</v>
      </c>
      <c r="I51" s="9">
        <f t="shared" si="1"/>
        <v>5.0929462694168585E-2</v>
      </c>
      <c r="J51" s="9">
        <f t="shared" si="2"/>
        <v>-0.46869855555810425</v>
      </c>
      <c r="K51" s="9">
        <f t="shared" si="3"/>
        <v>0.62581620354180501</v>
      </c>
      <c r="L51" s="12" t="s">
        <v>142</v>
      </c>
      <c r="M51" s="12"/>
      <c r="N51" s="8" t="s">
        <v>45</v>
      </c>
      <c r="O51" s="35" t="s">
        <v>1047</v>
      </c>
      <c r="P51" s="35" t="s">
        <v>1048</v>
      </c>
    </row>
    <row r="52" spans="1:16" ht="15.75" x14ac:dyDescent="0.25">
      <c r="A52" s="183">
        <v>949</v>
      </c>
      <c r="B52" s="12" t="s">
        <v>66</v>
      </c>
      <c r="C52" s="30" t="s">
        <v>156</v>
      </c>
      <c r="D52" s="12" t="s">
        <v>10</v>
      </c>
      <c r="E52" s="12">
        <v>42</v>
      </c>
      <c r="F52" s="20">
        <f t="shared" si="0"/>
        <v>13.368983957219251</v>
      </c>
      <c r="G52" s="20">
        <v>1</v>
      </c>
      <c r="H52" s="12">
        <v>3</v>
      </c>
      <c r="I52" s="9">
        <f t="shared" si="1"/>
        <v>1.4037433155080216E-2</v>
      </c>
      <c r="J52" s="9">
        <f t="shared" si="2"/>
        <v>-1.8353797873223829</v>
      </c>
      <c r="K52" s="9">
        <f t="shared" si="3"/>
        <v>0.15955289409340709</v>
      </c>
      <c r="L52" s="12" t="s">
        <v>142</v>
      </c>
      <c r="M52" s="12"/>
      <c r="N52" s="8" t="s">
        <v>45</v>
      </c>
      <c r="O52" s="35" t="s">
        <v>1049</v>
      </c>
      <c r="P52" s="35" t="s">
        <v>1050</v>
      </c>
    </row>
    <row r="53" spans="1:16" ht="15.75" x14ac:dyDescent="0.25">
      <c r="A53" s="183">
        <v>950</v>
      </c>
      <c r="B53" s="12" t="s">
        <v>15</v>
      </c>
      <c r="C53" s="12" t="s">
        <v>124</v>
      </c>
      <c r="D53" s="12" t="s">
        <v>26</v>
      </c>
      <c r="E53" s="12">
        <v>60</v>
      </c>
      <c r="F53" s="20">
        <f t="shared" si="0"/>
        <v>19.098548510313215</v>
      </c>
      <c r="G53" s="20">
        <v>1</v>
      </c>
      <c r="H53" s="12">
        <v>7</v>
      </c>
      <c r="I53" s="9">
        <f t="shared" si="1"/>
        <v>2.8647822765469819E-2</v>
      </c>
      <c r="J53" s="9">
        <f t="shared" si="2"/>
        <v>-1.0788722312283312</v>
      </c>
      <c r="K53" s="9">
        <f t="shared" si="3"/>
        <v>0.33997872691435749</v>
      </c>
      <c r="L53" s="12" t="s">
        <v>142</v>
      </c>
      <c r="M53" s="12"/>
      <c r="N53" s="8" t="s">
        <v>45</v>
      </c>
      <c r="O53" s="35" t="s">
        <v>1051</v>
      </c>
      <c r="P53" s="35" t="s">
        <v>1052</v>
      </c>
    </row>
    <row r="54" spans="1:16" ht="15.75" x14ac:dyDescent="0.25">
      <c r="A54" s="183">
        <v>951</v>
      </c>
      <c r="B54" s="12" t="s">
        <v>63</v>
      </c>
      <c r="C54" s="16" t="s">
        <v>93</v>
      </c>
      <c r="D54" s="31" t="s">
        <v>92</v>
      </c>
      <c r="E54" s="12">
        <v>35</v>
      </c>
      <c r="F54" s="20">
        <f t="shared" si="0"/>
        <v>11.140819964349376</v>
      </c>
      <c r="G54" s="20">
        <v>1</v>
      </c>
      <c r="H54" s="12">
        <v>4</v>
      </c>
      <c r="I54" s="9">
        <f t="shared" si="1"/>
        <v>9.7482174688057043E-3</v>
      </c>
      <c r="J54" s="9">
        <f t="shared" si="2"/>
        <v>-2.2220838092823607</v>
      </c>
      <c r="K54" s="9">
        <f t="shared" si="3"/>
        <v>0.10838302379668988</v>
      </c>
      <c r="L54" s="12" t="s">
        <v>142</v>
      </c>
      <c r="M54" s="12"/>
      <c r="N54" s="8" t="s">
        <v>45</v>
      </c>
      <c r="O54" s="35" t="s">
        <v>1053</v>
      </c>
      <c r="P54" s="35" t="s">
        <v>1054</v>
      </c>
    </row>
    <row r="55" spans="1:16" ht="15.75" x14ac:dyDescent="0.25">
      <c r="A55" s="183">
        <v>952</v>
      </c>
      <c r="B55" s="12" t="s">
        <v>63</v>
      </c>
      <c r="C55" s="16" t="s">
        <v>93</v>
      </c>
      <c r="D55" s="31" t="s">
        <v>92</v>
      </c>
      <c r="E55" s="12">
        <v>36</v>
      </c>
      <c r="F55" s="20">
        <f t="shared" si="0"/>
        <v>11.45912910618793</v>
      </c>
      <c r="G55" s="20">
        <v>1</v>
      </c>
      <c r="H55" s="12">
        <v>4</v>
      </c>
      <c r="I55" s="9">
        <f t="shared" si="1"/>
        <v>1.0313216195569139E-2</v>
      </c>
      <c r="J55" s="9">
        <f t="shared" si="2"/>
        <v>-2.1623333792359976</v>
      </c>
      <c r="K55" s="9">
        <f t="shared" si="3"/>
        <v>0.11505633750415478</v>
      </c>
      <c r="L55" s="12" t="s">
        <v>142</v>
      </c>
      <c r="M55" s="12"/>
      <c r="N55" s="8" t="s">
        <v>45</v>
      </c>
      <c r="O55" s="35" t="s">
        <v>1055</v>
      </c>
      <c r="P55" s="35" t="s">
        <v>1056</v>
      </c>
    </row>
    <row r="56" spans="1:16" ht="15.75" x14ac:dyDescent="0.25">
      <c r="A56" s="183">
        <v>953</v>
      </c>
      <c r="B56" s="12" t="s">
        <v>65</v>
      </c>
      <c r="C56" s="32" t="s">
        <v>128</v>
      </c>
      <c r="D56" s="33" t="s">
        <v>11</v>
      </c>
      <c r="E56" s="12">
        <v>180</v>
      </c>
      <c r="F56" s="20">
        <f t="shared" si="0"/>
        <v>57.295645530939652</v>
      </c>
      <c r="G56" s="20">
        <v>5</v>
      </c>
      <c r="H56" s="12">
        <v>12</v>
      </c>
      <c r="I56" s="9">
        <f t="shared" si="1"/>
        <v>0.25783040488922848</v>
      </c>
      <c r="J56" s="9">
        <f t="shared" si="2"/>
        <v>1.2512844330367292</v>
      </c>
      <c r="K56" s="9">
        <f t="shared" si="3"/>
        <v>3.4948289496274532</v>
      </c>
      <c r="L56" s="12" t="s">
        <v>143</v>
      </c>
      <c r="M56" s="12"/>
      <c r="N56" s="8" t="s">
        <v>45</v>
      </c>
      <c r="O56" s="35" t="s">
        <v>1053</v>
      </c>
      <c r="P56" s="35" t="s">
        <v>1057</v>
      </c>
    </row>
    <row r="57" spans="1:16" ht="15.75" x14ac:dyDescent="0.25">
      <c r="A57" s="183">
        <v>954</v>
      </c>
      <c r="B57" s="12" t="s">
        <v>15</v>
      </c>
      <c r="C57" s="12" t="s">
        <v>124</v>
      </c>
      <c r="D57" s="12" t="s">
        <v>26</v>
      </c>
      <c r="E57" s="12">
        <v>150</v>
      </c>
      <c r="F57" s="20">
        <f t="shared" si="0"/>
        <v>47.746371275783041</v>
      </c>
      <c r="G57" s="20">
        <v>4</v>
      </c>
      <c r="H57" s="12">
        <v>9</v>
      </c>
      <c r="I57" s="9">
        <f t="shared" si="1"/>
        <v>0.17904889228418638</v>
      </c>
      <c r="J57" s="9">
        <f t="shared" si="2"/>
        <v>0.86458041107675232</v>
      </c>
      <c r="K57" s="9">
        <f t="shared" si="3"/>
        <v>2.3740097687672401</v>
      </c>
      <c r="L57" s="12" t="s">
        <v>142</v>
      </c>
      <c r="M57" s="12"/>
      <c r="N57" s="8" t="s">
        <v>45</v>
      </c>
      <c r="O57" s="35" t="s">
        <v>1058</v>
      </c>
      <c r="P57" s="35" t="s">
        <v>1059</v>
      </c>
    </row>
    <row r="58" spans="1:16" ht="15.75" x14ac:dyDescent="0.25">
      <c r="A58" s="183">
        <v>1102</v>
      </c>
      <c r="B58" s="12" t="s">
        <v>14</v>
      </c>
      <c r="C58" s="8" t="s">
        <v>91</v>
      </c>
      <c r="D58" s="8" t="s">
        <v>31</v>
      </c>
      <c r="E58" s="12">
        <v>165</v>
      </c>
      <c r="F58" s="20">
        <f t="shared" si="0"/>
        <v>52.521008403361343</v>
      </c>
      <c r="G58" s="20">
        <v>5</v>
      </c>
      <c r="H58" s="12">
        <v>10</v>
      </c>
      <c r="I58" s="9">
        <f t="shared" si="1"/>
        <v>0.21664915966386558</v>
      </c>
      <c r="J58" s="9">
        <f t="shared" si="2"/>
        <v>1.0667333024417252</v>
      </c>
      <c r="K58" s="9">
        <f t="shared" si="3"/>
        <v>2.9058713754219574</v>
      </c>
      <c r="L58" s="12" t="s">
        <v>142</v>
      </c>
      <c r="M58" s="12"/>
      <c r="N58" s="8" t="s">
        <v>45</v>
      </c>
      <c r="O58" s="35" t="s">
        <v>1322</v>
      </c>
      <c r="P58" s="35" t="s">
        <v>1323</v>
      </c>
    </row>
    <row r="59" spans="1:16" ht="15.75" x14ac:dyDescent="0.25">
      <c r="A59" s="183">
        <v>1103</v>
      </c>
      <c r="B59" s="12" t="s">
        <v>14</v>
      </c>
      <c r="C59" s="8" t="s">
        <v>91</v>
      </c>
      <c r="D59" s="8" t="s">
        <v>31</v>
      </c>
      <c r="E59" s="12">
        <v>185</v>
      </c>
      <c r="F59" s="20">
        <f t="shared" si="0"/>
        <v>58.887191240132417</v>
      </c>
      <c r="G59" s="20">
        <v>5</v>
      </c>
      <c r="H59" s="12">
        <v>10</v>
      </c>
      <c r="I59" s="9">
        <f t="shared" si="1"/>
        <v>0.27235325948561245</v>
      </c>
      <c r="J59" s="9">
        <f t="shared" si="2"/>
        <v>1.309397657289721</v>
      </c>
      <c r="K59" s="9">
        <f t="shared" si="3"/>
        <v>3.7039419976875836</v>
      </c>
      <c r="L59" s="12" t="s">
        <v>142</v>
      </c>
      <c r="M59" s="12"/>
      <c r="N59" s="8" t="s">
        <v>45</v>
      </c>
      <c r="O59" s="35" t="s">
        <v>1324</v>
      </c>
      <c r="P59" s="35" t="s">
        <v>1325</v>
      </c>
    </row>
    <row r="60" spans="1:16" ht="15.75" x14ac:dyDescent="0.25">
      <c r="A60" s="183">
        <v>1104</v>
      </c>
      <c r="B60" s="12" t="s">
        <v>65</v>
      </c>
      <c r="C60" s="32" t="s">
        <v>128</v>
      </c>
      <c r="D60" s="33" t="s">
        <v>11</v>
      </c>
      <c r="E60" s="12">
        <v>170</v>
      </c>
      <c r="F60" s="20">
        <f t="shared" si="0"/>
        <v>54.112554112554115</v>
      </c>
      <c r="G60" s="20">
        <v>5</v>
      </c>
      <c r="H60" s="12">
        <v>12</v>
      </c>
      <c r="I60" s="9">
        <f t="shared" si="1"/>
        <v>0.22997835497835495</v>
      </c>
      <c r="J60" s="9">
        <f t="shared" si="2"/>
        <v>1.1300514372821988</v>
      </c>
      <c r="K60" s="9">
        <f t="shared" si="3"/>
        <v>3.0958157363770038</v>
      </c>
      <c r="L60" s="12" t="s">
        <v>143</v>
      </c>
      <c r="M60" s="12"/>
      <c r="N60" s="8" t="s">
        <v>45</v>
      </c>
      <c r="O60" s="35" t="s">
        <v>1326</v>
      </c>
      <c r="P60" s="35" t="s">
        <v>757</v>
      </c>
    </row>
    <row r="61" spans="1:16" ht="15.75" x14ac:dyDescent="0.25">
      <c r="A61" s="183">
        <v>1105</v>
      </c>
      <c r="B61" s="12" t="s">
        <v>9</v>
      </c>
      <c r="C61" s="12" t="s">
        <v>129</v>
      </c>
      <c r="D61" s="12" t="s">
        <v>13</v>
      </c>
      <c r="E61" s="12">
        <v>39</v>
      </c>
      <c r="F61" s="20">
        <f t="shared" si="0"/>
        <v>12.41405653170359</v>
      </c>
      <c r="G61" s="20">
        <v>1</v>
      </c>
      <c r="H61" s="12">
        <v>7</v>
      </c>
      <c r="I61" s="9">
        <f t="shared" si="1"/>
        <v>1.2103705118411001E-2</v>
      </c>
      <c r="J61" s="9">
        <f t="shared" si="2"/>
        <v>-1.9925627962604269</v>
      </c>
      <c r="K61" s="9">
        <f t="shared" si="3"/>
        <v>0.13634555143976687</v>
      </c>
      <c r="L61" s="12" t="s">
        <v>142</v>
      </c>
      <c r="M61" s="12" t="s">
        <v>51</v>
      </c>
      <c r="N61" s="8" t="s">
        <v>45</v>
      </c>
      <c r="O61" s="35" t="s">
        <v>1327</v>
      </c>
      <c r="P61" s="35" t="s">
        <v>619</v>
      </c>
    </row>
    <row r="62" spans="1:16" ht="15.75" x14ac:dyDescent="0.25">
      <c r="A62" s="183">
        <v>1106</v>
      </c>
      <c r="B62" s="12" t="s">
        <v>9</v>
      </c>
      <c r="C62" s="12" t="s">
        <v>129</v>
      </c>
      <c r="D62" s="12" t="s">
        <v>13</v>
      </c>
      <c r="E62" s="12">
        <v>36</v>
      </c>
      <c r="F62" s="20">
        <f t="shared" si="0"/>
        <v>11.45912910618793</v>
      </c>
      <c r="G62" s="20">
        <v>1</v>
      </c>
      <c r="H62" s="12">
        <v>3</v>
      </c>
      <c r="I62" s="9">
        <f t="shared" si="1"/>
        <v>1.0313216195569139E-2</v>
      </c>
      <c r="J62" s="9">
        <f t="shared" si="2"/>
        <v>-2.1623333792359976</v>
      </c>
      <c r="K62" s="9">
        <f t="shared" si="3"/>
        <v>0.11505633750415478</v>
      </c>
      <c r="L62" s="12" t="s">
        <v>142</v>
      </c>
      <c r="M62" s="12" t="s">
        <v>51</v>
      </c>
      <c r="N62" s="8" t="s">
        <v>45</v>
      </c>
      <c r="O62" s="35" t="s">
        <v>1328</v>
      </c>
      <c r="P62" s="35" t="s">
        <v>1329</v>
      </c>
    </row>
    <row r="63" spans="1:16" ht="15.75" x14ac:dyDescent="0.25">
      <c r="A63" s="183">
        <v>1107</v>
      </c>
      <c r="B63" s="12" t="s">
        <v>9</v>
      </c>
      <c r="C63" s="12" t="s">
        <v>129</v>
      </c>
      <c r="D63" s="12" t="s">
        <v>13</v>
      </c>
      <c r="E63" s="12">
        <v>54</v>
      </c>
      <c r="F63" s="20">
        <f t="shared" si="0"/>
        <v>17.188693659281896</v>
      </c>
      <c r="G63" s="20">
        <v>1</v>
      </c>
      <c r="H63" s="12">
        <v>3</v>
      </c>
      <c r="I63" s="9">
        <f t="shared" si="1"/>
        <v>2.3204736440030557E-2</v>
      </c>
      <c r="J63" s="9">
        <f t="shared" si="2"/>
        <v>-1.3023418849385804</v>
      </c>
      <c r="K63" s="9">
        <f t="shared" si="3"/>
        <v>0.27189430168966694</v>
      </c>
      <c r="L63" s="12" t="s">
        <v>142</v>
      </c>
      <c r="M63" s="12"/>
      <c r="N63" s="8" t="s">
        <v>45</v>
      </c>
      <c r="O63" s="35" t="s">
        <v>1330</v>
      </c>
      <c r="P63" s="35" t="s">
        <v>1331</v>
      </c>
    </row>
    <row r="64" spans="1:16" ht="15.75" x14ac:dyDescent="0.25">
      <c r="A64" s="183">
        <v>1108</v>
      </c>
      <c r="B64" s="12" t="s">
        <v>15</v>
      </c>
      <c r="C64" s="12" t="s">
        <v>124</v>
      </c>
      <c r="D64" s="12" t="s">
        <v>26</v>
      </c>
      <c r="E64" s="12">
        <v>160</v>
      </c>
      <c r="F64" s="20">
        <f t="shared" si="0"/>
        <v>50.929462694168578</v>
      </c>
      <c r="G64" s="20">
        <v>5</v>
      </c>
      <c r="H64" s="12">
        <v>3</v>
      </c>
      <c r="I64" s="9">
        <f t="shared" si="1"/>
        <v>0.20371785077667434</v>
      </c>
      <c r="J64" s="9">
        <f t="shared" si="2"/>
        <v>1.0014666144095399</v>
      </c>
      <c r="K64" s="9">
        <f t="shared" si="3"/>
        <v>2.7222714246423578</v>
      </c>
      <c r="L64" s="12" t="s">
        <v>142</v>
      </c>
      <c r="M64" s="12"/>
      <c r="N64" s="8" t="s">
        <v>45</v>
      </c>
      <c r="O64" s="35" t="s">
        <v>1332</v>
      </c>
      <c r="P64" s="35" t="s">
        <v>1333</v>
      </c>
    </row>
    <row r="65" spans="1:16" ht="15.75" x14ac:dyDescent="0.25">
      <c r="A65" s="183">
        <v>1109</v>
      </c>
      <c r="B65" s="12" t="s">
        <v>9</v>
      </c>
      <c r="C65" s="12" t="s">
        <v>129</v>
      </c>
      <c r="D65" s="12" t="s">
        <v>13</v>
      </c>
      <c r="E65" s="12">
        <v>33</v>
      </c>
      <c r="F65" s="20">
        <f t="shared" si="0"/>
        <v>10.504201680672269</v>
      </c>
      <c r="G65" s="20">
        <v>1</v>
      </c>
      <c r="H65" s="12">
        <v>7</v>
      </c>
      <c r="I65" s="9">
        <f t="shared" si="1"/>
        <v>8.6659663865546223E-3</v>
      </c>
      <c r="J65" s="9">
        <f t="shared" si="2"/>
        <v>-2.3468845098310025</v>
      </c>
      <c r="K65" s="9">
        <f t="shared" si="3"/>
        <v>9.5666747223737858E-2</v>
      </c>
      <c r="L65" s="12" t="s">
        <v>142</v>
      </c>
      <c r="M65" s="12" t="s">
        <v>51</v>
      </c>
      <c r="N65" s="8" t="s">
        <v>45</v>
      </c>
      <c r="O65" s="35" t="s">
        <v>1043</v>
      </c>
      <c r="P65" s="35" t="s">
        <v>1080</v>
      </c>
    </row>
    <row r="66" spans="1:16" ht="15.75" x14ac:dyDescent="0.25">
      <c r="A66" s="183">
        <v>1110</v>
      </c>
      <c r="B66" s="12" t="s">
        <v>14</v>
      </c>
      <c r="C66" s="8" t="s">
        <v>91</v>
      </c>
      <c r="D66" s="8" t="s">
        <v>31</v>
      </c>
      <c r="E66" s="12">
        <v>52</v>
      </c>
      <c r="F66" s="20">
        <f t="shared" ref="F66:F129" si="4">E66/3.1416</f>
        <v>16.552075375604787</v>
      </c>
      <c r="G66" s="20">
        <v>1</v>
      </c>
      <c r="H66" s="12">
        <v>2</v>
      </c>
      <c r="I66" s="9">
        <f t="shared" ref="I66:I129" si="5">(3.1416*((F66/100)^2)/4)</f>
        <v>2.1517697988286219E-2</v>
      </c>
      <c r="J66" s="9">
        <f t="shared" ref="J66:J129" si="6">(((LN(F66))*2.121)+(-7.335))</f>
        <v>-1.382389120590199</v>
      </c>
      <c r="K66" s="9">
        <f t="shared" ref="K66:K129" si="7">EXP(J66)</f>
        <v>0.25097821897939893</v>
      </c>
      <c r="L66" s="12" t="s">
        <v>142</v>
      </c>
      <c r="M66" s="12"/>
      <c r="N66" s="8" t="s">
        <v>45</v>
      </c>
      <c r="O66" s="35" t="s">
        <v>1334</v>
      </c>
      <c r="P66" s="35" t="s">
        <v>1335</v>
      </c>
    </row>
    <row r="67" spans="1:16" ht="15.75" x14ac:dyDescent="0.25">
      <c r="A67" s="183">
        <v>1111</v>
      </c>
      <c r="B67" s="12" t="s">
        <v>15</v>
      </c>
      <c r="C67" s="12" t="s">
        <v>124</v>
      </c>
      <c r="D67" s="12" t="s">
        <v>26</v>
      </c>
      <c r="E67" s="12">
        <v>100</v>
      </c>
      <c r="F67" s="20">
        <f t="shared" si="4"/>
        <v>31.830914183855359</v>
      </c>
      <c r="G67" s="20">
        <v>3</v>
      </c>
      <c r="H67" s="12">
        <v>5</v>
      </c>
      <c r="I67" s="9">
        <f t="shared" si="5"/>
        <v>7.9577285459638394E-2</v>
      </c>
      <c r="J67" s="9">
        <f t="shared" si="6"/>
        <v>4.5889167793351504E-3</v>
      </c>
      <c r="K67" s="9">
        <f t="shared" si="7"/>
        <v>1.0045994619821215</v>
      </c>
      <c r="L67" s="12" t="s">
        <v>142</v>
      </c>
      <c r="M67" s="12"/>
      <c r="N67" s="8" t="s">
        <v>45</v>
      </c>
      <c r="O67" s="35" t="s">
        <v>1336</v>
      </c>
      <c r="P67" s="35" t="s">
        <v>1337</v>
      </c>
    </row>
    <row r="68" spans="1:16" ht="15.75" x14ac:dyDescent="0.25">
      <c r="A68" s="183">
        <v>1112</v>
      </c>
      <c r="B68" s="12" t="s">
        <v>15</v>
      </c>
      <c r="C68" s="12" t="s">
        <v>124</v>
      </c>
      <c r="D68" s="12" t="s">
        <v>26</v>
      </c>
      <c r="E68" s="12">
        <v>97</v>
      </c>
      <c r="F68" s="20">
        <f t="shared" si="4"/>
        <v>30.8759867583397</v>
      </c>
      <c r="G68" s="20">
        <v>3</v>
      </c>
      <c r="H68" s="12">
        <v>8</v>
      </c>
      <c r="I68" s="9">
        <f t="shared" si="5"/>
        <v>7.4874267888973792E-2</v>
      </c>
      <c r="J68" s="9">
        <f t="shared" si="6"/>
        <v>-6.0015062295732058E-2</v>
      </c>
      <c r="K68" s="9">
        <f t="shared" si="7"/>
        <v>0.94175034855516371</v>
      </c>
      <c r="L68" s="12" t="s">
        <v>142</v>
      </c>
      <c r="M68" s="12"/>
      <c r="N68" s="8" t="s">
        <v>45</v>
      </c>
      <c r="O68" s="35" t="s">
        <v>1019</v>
      </c>
      <c r="P68" s="35" t="s">
        <v>1338</v>
      </c>
    </row>
    <row r="69" spans="1:16" ht="15.75" x14ac:dyDescent="0.25">
      <c r="A69" s="183">
        <v>1113</v>
      </c>
      <c r="B69" s="12" t="s">
        <v>15</v>
      </c>
      <c r="C69" s="12" t="s">
        <v>124</v>
      </c>
      <c r="D69" s="12" t="s">
        <v>26</v>
      </c>
      <c r="E69" s="12">
        <v>43</v>
      </c>
      <c r="F69" s="20">
        <f t="shared" si="4"/>
        <v>13.687293099057806</v>
      </c>
      <c r="G69" s="20">
        <v>1</v>
      </c>
      <c r="H69" s="12">
        <v>8</v>
      </c>
      <c r="I69" s="9">
        <f t="shared" si="5"/>
        <v>1.4713840081487146E-2</v>
      </c>
      <c r="J69" s="9">
        <f t="shared" si="6"/>
        <v>-1.7854716023153614</v>
      </c>
      <c r="K69" s="9">
        <f t="shared" si="7"/>
        <v>0.16771794617454117</v>
      </c>
      <c r="L69" s="12" t="s">
        <v>142</v>
      </c>
      <c r="M69" s="12"/>
      <c r="N69" s="8" t="s">
        <v>45</v>
      </c>
      <c r="O69" s="35" t="s">
        <v>1051</v>
      </c>
      <c r="P69" s="35" t="s">
        <v>1339</v>
      </c>
    </row>
    <row r="70" spans="1:16" ht="15.75" x14ac:dyDescent="0.25">
      <c r="A70" s="183">
        <v>1114</v>
      </c>
      <c r="B70" s="12" t="s">
        <v>15</v>
      </c>
      <c r="C70" s="12" t="s">
        <v>124</v>
      </c>
      <c r="D70" s="12" t="s">
        <v>26</v>
      </c>
      <c r="E70" s="12">
        <v>122</v>
      </c>
      <c r="F70" s="20">
        <f t="shared" si="4"/>
        <v>38.833715304303539</v>
      </c>
      <c r="G70" s="20">
        <v>3</v>
      </c>
      <c r="H70" s="12">
        <v>4</v>
      </c>
      <c r="I70" s="9">
        <f t="shared" si="5"/>
        <v>0.11844283167812579</v>
      </c>
      <c r="J70" s="9">
        <f t="shared" si="6"/>
        <v>0.42635158817783037</v>
      </c>
      <c r="K70" s="9">
        <f t="shared" si="7"/>
        <v>1.5316591937418771</v>
      </c>
      <c r="L70" s="12" t="s">
        <v>142</v>
      </c>
      <c r="M70" s="12"/>
      <c r="N70" s="8" t="s">
        <v>45</v>
      </c>
      <c r="O70" s="35" t="s">
        <v>1051</v>
      </c>
      <c r="P70" s="35" t="s">
        <v>1340</v>
      </c>
    </row>
    <row r="71" spans="1:16" ht="15.75" x14ac:dyDescent="0.25">
      <c r="A71" s="183">
        <v>1115</v>
      </c>
      <c r="B71" s="12" t="s">
        <v>15</v>
      </c>
      <c r="C71" s="12" t="s">
        <v>124</v>
      </c>
      <c r="D71" s="12" t="s">
        <v>26</v>
      </c>
      <c r="E71" s="12">
        <v>143</v>
      </c>
      <c r="F71" s="20">
        <f t="shared" si="4"/>
        <v>45.518207282913167</v>
      </c>
      <c r="G71" s="20">
        <v>4</v>
      </c>
      <c r="H71" s="12">
        <v>8</v>
      </c>
      <c r="I71" s="9">
        <f t="shared" si="5"/>
        <v>0.16272759103641454</v>
      </c>
      <c r="J71" s="9">
        <f t="shared" si="6"/>
        <v>0.76321641307985733</v>
      </c>
      <c r="K71" s="9">
        <f t="shared" si="7"/>
        <v>2.1451648725372645</v>
      </c>
      <c r="L71" s="12" t="s">
        <v>142</v>
      </c>
      <c r="M71" s="12"/>
      <c r="N71" s="8" t="s">
        <v>45</v>
      </c>
      <c r="O71" s="35" t="s">
        <v>1341</v>
      </c>
      <c r="P71" s="35" t="s">
        <v>1342</v>
      </c>
    </row>
    <row r="72" spans="1:16" ht="15.75" x14ac:dyDescent="0.25">
      <c r="A72" s="183">
        <v>1116</v>
      </c>
      <c r="B72" s="12" t="s">
        <v>71</v>
      </c>
      <c r="C72" s="30" t="s">
        <v>159</v>
      </c>
      <c r="D72" s="12" t="s">
        <v>107</v>
      </c>
      <c r="E72" s="12">
        <v>41</v>
      </c>
      <c r="F72" s="20">
        <f t="shared" si="4"/>
        <v>13.050674815380697</v>
      </c>
      <c r="G72" s="20">
        <v>1</v>
      </c>
      <c r="H72" s="12">
        <v>8</v>
      </c>
      <c r="I72" s="9">
        <f t="shared" si="5"/>
        <v>1.3376941685765214E-2</v>
      </c>
      <c r="J72" s="9">
        <f t="shared" si="6"/>
        <v>-1.8864906942215693</v>
      </c>
      <c r="K72" s="9">
        <f t="shared" si="7"/>
        <v>0.15160289733901439</v>
      </c>
      <c r="L72" s="12" t="s">
        <v>142</v>
      </c>
      <c r="M72" s="12"/>
      <c r="N72" s="8" t="s">
        <v>45</v>
      </c>
      <c r="O72" s="35" t="s">
        <v>1343</v>
      </c>
      <c r="P72" s="35" t="s">
        <v>1344</v>
      </c>
    </row>
    <row r="73" spans="1:16" ht="15.75" x14ac:dyDescent="0.25">
      <c r="A73" s="183">
        <v>1117</v>
      </c>
      <c r="B73" s="12" t="s">
        <v>15</v>
      </c>
      <c r="C73" s="12" t="s">
        <v>124</v>
      </c>
      <c r="D73" s="12" t="s">
        <v>26</v>
      </c>
      <c r="E73" s="12">
        <v>94</v>
      </c>
      <c r="F73" s="20">
        <f t="shared" si="4"/>
        <v>29.92105933282404</v>
      </c>
      <c r="G73" s="20">
        <v>3</v>
      </c>
      <c r="H73" s="12">
        <v>3</v>
      </c>
      <c r="I73" s="9">
        <f t="shared" si="5"/>
        <v>7.0314489432136501E-2</v>
      </c>
      <c r="J73" s="9">
        <f t="shared" si="6"/>
        <v>-0.12664881450672905</v>
      </c>
      <c r="K73" s="9">
        <f t="shared" si="7"/>
        <v>0.88104302780375932</v>
      </c>
      <c r="L73" s="12" t="s">
        <v>142</v>
      </c>
      <c r="M73" s="12"/>
      <c r="N73" s="8" t="s">
        <v>45</v>
      </c>
      <c r="O73" s="35" t="s">
        <v>1345</v>
      </c>
      <c r="P73" s="35" t="s">
        <v>1346</v>
      </c>
    </row>
    <row r="74" spans="1:16" ht="15.75" x14ac:dyDescent="0.25">
      <c r="A74" s="183">
        <v>1118</v>
      </c>
      <c r="B74" s="12" t="s">
        <v>15</v>
      </c>
      <c r="C74" s="12" t="s">
        <v>124</v>
      </c>
      <c r="D74" s="12" t="s">
        <v>26</v>
      </c>
      <c r="E74" s="12">
        <v>130</v>
      </c>
      <c r="F74" s="20">
        <f t="shared" si="4"/>
        <v>41.380188439011967</v>
      </c>
      <c r="G74" s="20">
        <v>4</v>
      </c>
      <c r="H74" s="12">
        <v>7</v>
      </c>
      <c r="I74" s="9">
        <f t="shared" si="5"/>
        <v>0.13448561242678889</v>
      </c>
      <c r="J74" s="9">
        <f t="shared" si="6"/>
        <v>0.56106352171488361</v>
      </c>
      <c r="K74" s="9">
        <f t="shared" si="7"/>
        <v>1.7525353689408558</v>
      </c>
      <c r="L74" s="12" t="s">
        <v>142</v>
      </c>
      <c r="M74" s="12"/>
      <c r="N74" s="8" t="s">
        <v>45</v>
      </c>
      <c r="O74" s="35" t="s">
        <v>1347</v>
      </c>
      <c r="P74" s="35" t="s">
        <v>1348</v>
      </c>
    </row>
    <row r="75" spans="1:16" ht="15.75" x14ac:dyDescent="0.25">
      <c r="A75" s="183">
        <v>1228</v>
      </c>
      <c r="B75" s="12" t="s">
        <v>15</v>
      </c>
      <c r="C75" s="12" t="s">
        <v>124</v>
      </c>
      <c r="D75" s="12" t="s">
        <v>26</v>
      </c>
      <c r="E75" s="12">
        <v>58</v>
      </c>
      <c r="F75" s="20">
        <f t="shared" si="4"/>
        <v>18.46193022663611</v>
      </c>
      <c r="G75" s="20">
        <v>1</v>
      </c>
      <c r="H75" s="12">
        <v>3</v>
      </c>
      <c r="I75" s="9">
        <f t="shared" si="5"/>
        <v>2.6769798828622356E-2</v>
      </c>
      <c r="J75" s="9">
        <f t="shared" si="6"/>
        <v>-1.1507774223324514</v>
      </c>
      <c r="K75" s="9">
        <f t="shared" si="7"/>
        <v>0.31639070454380491</v>
      </c>
      <c r="L75" s="12" t="s">
        <v>142</v>
      </c>
      <c r="M75" s="12"/>
      <c r="N75" s="8" t="s">
        <v>45</v>
      </c>
      <c r="O75" s="35" t="s">
        <v>1123</v>
      </c>
      <c r="P75" s="35" t="s">
        <v>1124</v>
      </c>
    </row>
    <row r="76" spans="1:16" ht="15.75" x14ac:dyDescent="0.25">
      <c r="A76" s="183">
        <v>1229</v>
      </c>
      <c r="B76" s="12" t="s">
        <v>15</v>
      </c>
      <c r="C76" s="12" t="s">
        <v>124</v>
      </c>
      <c r="D76" s="12" t="s">
        <v>26</v>
      </c>
      <c r="E76" s="12">
        <v>184</v>
      </c>
      <c r="F76" s="20">
        <f t="shared" si="4"/>
        <v>58.568882098293862</v>
      </c>
      <c r="G76" s="20">
        <v>5</v>
      </c>
      <c r="H76" s="12">
        <v>6</v>
      </c>
      <c r="I76" s="9">
        <f t="shared" si="5"/>
        <v>0.26941685765215179</v>
      </c>
      <c r="J76" s="9">
        <f t="shared" si="6"/>
        <v>1.2979016941872521</v>
      </c>
      <c r="K76" s="9">
        <f t="shared" si="7"/>
        <v>3.6616054331958008</v>
      </c>
      <c r="L76" s="12" t="s">
        <v>142</v>
      </c>
      <c r="M76" s="12" t="s">
        <v>51</v>
      </c>
      <c r="N76" s="8" t="s">
        <v>45</v>
      </c>
      <c r="O76" s="35" t="s">
        <v>1127</v>
      </c>
      <c r="P76" s="35" t="s">
        <v>1128</v>
      </c>
    </row>
    <row r="77" spans="1:16" ht="15.75" x14ac:dyDescent="0.25">
      <c r="A77" s="183">
        <v>1230</v>
      </c>
      <c r="B77" s="12" t="s">
        <v>15</v>
      </c>
      <c r="C77" s="12" t="s">
        <v>124</v>
      </c>
      <c r="D77" s="12" t="s">
        <v>26</v>
      </c>
      <c r="E77" s="12">
        <v>34</v>
      </c>
      <c r="F77" s="20">
        <f t="shared" si="4"/>
        <v>10.822510822510823</v>
      </c>
      <c r="G77" s="20">
        <v>1</v>
      </c>
      <c r="H77" s="12">
        <v>2</v>
      </c>
      <c r="I77" s="9">
        <f t="shared" si="5"/>
        <v>9.1991341991342016E-3</v>
      </c>
      <c r="J77" s="9">
        <f t="shared" si="6"/>
        <v>-2.2835663749905279</v>
      </c>
      <c r="K77" s="9">
        <f t="shared" si="7"/>
        <v>0.10192007258416352</v>
      </c>
      <c r="L77" s="12" t="s">
        <v>142</v>
      </c>
      <c r="M77" s="12"/>
      <c r="N77" s="8" t="s">
        <v>45</v>
      </c>
      <c r="O77" s="35" t="s">
        <v>1319</v>
      </c>
      <c r="P77" s="35" t="s">
        <v>1320</v>
      </c>
    </row>
    <row r="78" spans="1:16" ht="15.75" x14ac:dyDescent="0.25">
      <c r="A78" s="183">
        <v>1316</v>
      </c>
      <c r="B78" s="12" t="s">
        <v>9</v>
      </c>
      <c r="C78" s="12" t="s">
        <v>129</v>
      </c>
      <c r="D78" s="12" t="s">
        <v>13</v>
      </c>
      <c r="E78" s="12">
        <v>57</v>
      </c>
      <c r="F78" s="20">
        <f t="shared" si="4"/>
        <v>18.143621084797555</v>
      </c>
      <c r="G78" s="20">
        <v>1</v>
      </c>
      <c r="H78" s="12">
        <v>3</v>
      </c>
      <c r="I78" s="9">
        <f t="shared" si="5"/>
        <v>2.585466004583652E-2</v>
      </c>
      <c r="J78" s="9">
        <f t="shared" si="6"/>
        <v>-1.1876653086243261</v>
      </c>
      <c r="K78" s="9">
        <f t="shared" si="7"/>
        <v>0.30493235659601403</v>
      </c>
      <c r="L78" s="12" t="s">
        <v>142</v>
      </c>
      <c r="M78" s="12" t="s">
        <v>51</v>
      </c>
      <c r="N78" s="8" t="s">
        <v>45</v>
      </c>
      <c r="O78" s="35" t="s">
        <v>1077</v>
      </c>
      <c r="P78" s="35" t="s">
        <v>1078</v>
      </c>
    </row>
    <row r="79" spans="1:16" ht="15.75" x14ac:dyDescent="0.25">
      <c r="A79" s="183">
        <v>1317</v>
      </c>
      <c r="B79" s="12" t="s">
        <v>9</v>
      </c>
      <c r="C79" s="12" t="s">
        <v>129</v>
      </c>
      <c r="D79" s="12" t="s">
        <v>13</v>
      </c>
      <c r="E79" s="12">
        <v>54</v>
      </c>
      <c r="F79" s="20">
        <f t="shared" si="4"/>
        <v>17.188693659281896</v>
      </c>
      <c r="G79" s="20">
        <v>1</v>
      </c>
      <c r="H79" s="12">
        <v>3</v>
      </c>
      <c r="I79" s="9">
        <f t="shared" si="5"/>
        <v>2.3204736440030557E-2</v>
      </c>
      <c r="J79" s="9">
        <f t="shared" si="6"/>
        <v>-1.3023418849385804</v>
      </c>
      <c r="K79" s="9">
        <f t="shared" si="7"/>
        <v>0.27189430168966694</v>
      </c>
      <c r="L79" s="12" t="s">
        <v>142</v>
      </c>
      <c r="M79" s="12" t="s">
        <v>51</v>
      </c>
      <c r="N79" s="8" t="s">
        <v>45</v>
      </c>
      <c r="O79" s="35" t="s">
        <v>1079</v>
      </c>
      <c r="P79" s="35" t="s">
        <v>1080</v>
      </c>
    </row>
    <row r="80" spans="1:16" ht="15.75" x14ac:dyDescent="0.25">
      <c r="A80" s="183">
        <v>1318</v>
      </c>
      <c r="B80" s="12" t="s">
        <v>15</v>
      </c>
      <c r="C80" s="12" t="s">
        <v>124</v>
      </c>
      <c r="D80" s="12" t="s">
        <v>26</v>
      </c>
      <c r="E80" s="12">
        <v>85</v>
      </c>
      <c r="F80" s="20">
        <f t="shared" si="4"/>
        <v>27.056277056277057</v>
      </c>
      <c r="G80" s="20">
        <v>2</v>
      </c>
      <c r="H80" s="12">
        <v>5</v>
      </c>
      <c r="I80" s="9">
        <f t="shared" si="5"/>
        <v>5.7494588744588737E-2</v>
      </c>
      <c r="J80" s="9">
        <f t="shared" si="6"/>
        <v>-0.34011373268544531</v>
      </c>
      <c r="K80" s="9">
        <f t="shared" si="7"/>
        <v>0.71168937581562575</v>
      </c>
      <c r="L80" s="12" t="s">
        <v>142</v>
      </c>
      <c r="M80" s="12"/>
      <c r="N80" s="8" t="s">
        <v>45</v>
      </c>
      <c r="O80" s="35" t="s">
        <v>1081</v>
      </c>
      <c r="P80" s="35" t="s">
        <v>1082</v>
      </c>
    </row>
    <row r="81" spans="1:16" ht="15.75" x14ac:dyDescent="0.25">
      <c r="A81" s="183">
        <v>1319</v>
      </c>
      <c r="B81" s="12" t="s">
        <v>15</v>
      </c>
      <c r="C81" s="12" t="s">
        <v>124</v>
      </c>
      <c r="D81" s="12" t="s">
        <v>26</v>
      </c>
      <c r="E81" s="12">
        <v>38</v>
      </c>
      <c r="F81" s="20">
        <f t="shared" si="4"/>
        <v>12.095747389865037</v>
      </c>
      <c r="G81" s="20">
        <v>1</v>
      </c>
      <c r="H81" s="12">
        <v>3</v>
      </c>
      <c r="I81" s="9">
        <f t="shared" si="5"/>
        <v>1.1490960020371786E-2</v>
      </c>
      <c r="J81" s="9">
        <f t="shared" si="6"/>
        <v>-2.0476568029217432</v>
      </c>
      <c r="K81" s="9">
        <f t="shared" si="7"/>
        <v>0.12903690852812605</v>
      </c>
      <c r="L81" s="12" t="s">
        <v>142</v>
      </c>
      <c r="M81" s="12"/>
      <c r="N81" s="8" t="s">
        <v>45</v>
      </c>
      <c r="O81" s="35" t="s">
        <v>1083</v>
      </c>
      <c r="P81" s="35" t="s">
        <v>840</v>
      </c>
    </row>
    <row r="82" spans="1:16" ht="15.75" x14ac:dyDescent="0.25">
      <c r="A82" s="183">
        <v>1320</v>
      </c>
      <c r="B82" s="12" t="s">
        <v>15</v>
      </c>
      <c r="C82" s="12" t="s">
        <v>124</v>
      </c>
      <c r="D82" s="12" t="s">
        <v>26</v>
      </c>
      <c r="E82" s="12">
        <v>212</v>
      </c>
      <c r="F82" s="20">
        <f t="shared" si="4"/>
        <v>67.481538069773364</v>
      </c>
      <c r="G82" s="20">
        <v>6</v>
      </c>
      <c r="H82" s="12">
        <v>8</v>
      </c>
      <c r="I82" s="9">
        <f t="shared" si="5"/>
        <v>0.35765215176979881</v>
      </c>
      <c r="J82" s="9">
        <f t="shared" si="6"/>
        <v>1.5983424408779312</v>
      </c>
      <c r="K82" s="9">
        <f t="shared" si="7"/>
        <v>4.9448292807940888</v>
      </c>
      <c r="L82" s="12" t="s">
        <v>142</v>
      </c>
      <c r="M82" s="12" t="s">
        <v>51</v>
      </c>
      <c r="N82" s="8" t="s">
        <v>45</v>
      </c>
      <c r="O82" s="35" t="s">
        <v>1084</v>
      </c>
      <c r="P82" s="35" t="s">
        <v>1085</v>
      </c>
    </row>
    <row r="83" spans="1:16" ht="15.75" x14ac:dyDescent="0.25">
      <c r="A83" s="183">
        <v>1321</v>
      </c>
      <c r="B83" s="12" t="s">
        <v>15</v>
      </c>
      <c r="C83" s="12" t="s">
        <v>124</v>
      </c>
      <c r="D83" s="12" t="s">
        <v>26</v>
      </c>
      <c r="E83" s="12">
        <v>160</v>
      </c>
      <c r="F83" s="20">
        <f t="shared" si="4"/>
        <v>50.929462694168578</v>
      </c>
      <c r="G83" s="20">
        <v>5</v>
      </c>
      <c r="H83" s="12">
        <v>8</v>
      </c>
      <c r="I83" s="9">
        <f t="shared" si="5"/>
        <v>0.20371785077667434</v>
      </c>
      <c r="J83" s="9">
        <f t="shared" si="6"/>
        <v>1.0014666144095399</v>
      </c>
      <c r="K83" s="9">
        <f t="shared" si="7"/>
        <v>2.7222714246423578</v>
      </c>
      <c r="L83" s="12" t="s">
        <v>142</v>
      </c>
      <c r="M83" s="12" t="s">
        <v>51</v>
      </c>
      <c r="N83" s="8" t="s">
        <v>45</v>
      </c>
      <c r="O83" s="35" t="s">
        <v>1086</v>
      </c>
      <c r="P83" s="35" t="s">
        <v>1087</v>
      </c>
    </row>
    <row r="84" spans="1:16" ht="15.75" x14ac:dyDescent="0.25">
      <c r="A84" s="183">
        <v>1322</v>
      </c>
      <c r="B84" s="12" t="s">
        <v>14</v>
      </c>
      <c r="C84" s="8" t="s">
        <v>91</v>
      </c>
      <c r="D84" s="8" t="s">
        <v>31</v>
      </c>
      <c r="E84" s="12">
        <v>180</v>
      </c>
      <c r="F84" s="20">
        <f t="shared" si="4"/>
        <v>57.295645530939652</v>
      </c>
      <c r="G84" s="20">
        <v>5</v>
      </c>
      <c r="H84" s="12">
        <v>10</v>
      </c>
      <c r="I84" s="9">
        <f t="shared" si="5"/>
        <v>0.25783040488922848</v>
      </c>
      <c r="J84" s="9">
        <f t="shared" si="6"/>
        <v>1.2512844330367292</v>
      </c>
      <c r="K84" s="9">
        <f t="shared" si="7"/>
        <v>3.4948289496274532</v>
      </c>
      <c r="L84" s="12" t="s">
        <v>142</v>
      </c>
      <c r="M84" s="12"/>
      <c r="N84" s="8" t="s">
        <v>45</v>
      </c>
      <c r="O84" s="35" t="s">
        <v>1088</v>
      </c>
      <c r="P84" s="35" t="s">
        <v>1089</v>
      </c>
    </row>
    <row r="85" spans="1:16" ht="15.75" x14ac:dyDescent="0.25">
      <c r="A85" s="183">
        <v>1324</v>
      </c>
      <c r="B85" s="12" t="s">
        <v>15</v>
      </c>
      <c r="C85" s="12" t="s">
        <v>124</v>
      </c>
      <c r="D85" s="12" t="s">
        <v>26</v>
      </c>
      <c r="E85" s="12">
        <v>40</v>
      </c>
      <c r="F85" s="20">
        <f t="shared" si="4"/>
        <v>12.732365673542144</v>
      </c>
      <c r="G85" s="20">
        <v>1</v>
      </c>
      <c r="H85" s="12">
        <v>3</v>
      </c>
      <c r="I85" s="9">
        <f t="shared" si="5"/>
        <v>1.2732365673542146E-2</v>
      </c>
      <c r="J85" s="9">
        <f t="shared" si="6"/>
        <v>-1.9388637255257484</v>
      </c>
      <c r="K85" s="9">
        <f t="shared" si="7"/>
        <v>0.14386732971233054</v>
      </c>
      <c r="L85" s="12" t="s">
        <v>142</v>
      </c>
      <c r="M85" s="12"/>
      <c r="N85" s="8" t="s">
        <v>45</v>
      </c>
      <c r="O85" s="35" t="s">
        <v>1096</v>
      </c>
      <c r="P85" s="35" t="s">
        <v>1097</v>
      </c>
    </row>
    <row r="86" spans="1:16" ht="15.75" x14ac:dyDescent="0.25">
      <c r="A86" s="183">
        <v>1325</v>
      </c>
      <c r="B86" s="12" t="s">
        <v>9</v>
      </c>
      <c r="C86" s="12" t="s">
        <v>129</v>
      </c>
      <c r="D86" s="12" t="s">
        <v>13</v>
      </c>
      <c r="E86" s="12">
        <v>33</v>
      </c>
      <c r="F86" s="20">
        <f t="shared" si="4"/>
        <v>10.504201680672269</v>
      </c>
      <c r="G86" s="20">
        <v>1</v>
      </c>
      <c r="H86" s="12">
        <v>3</v>
      </c>
      <c r="I86" s="9">
        <f t="shared" si="5"/>
        <v>8.6659663865546223E-3</v>
      </c>
      <c r="J86" s="9">
        <f t="shared" si="6"/>
        <v>-2.3468845098310025</v>
      </c>
      <c r="K86" s="9">
        <f t="shared" si="7"/>
        <v>9.5666747223737858E-2</v>
      </c>
      <c r="L86" s="12" t="s">
        <v>142</v>
      </c>
      <c r="M86" s="12" t="s">
        <v>51</v>
      </c>
      <c r="N86" s="8" t="s">
        <v>45</v>
      </c>
      <c r="O86" s="35" t="s">
        <v>1098</v>
      </c>
      <c r="P86" s="35" t="s">
        <v>1099</v>
      </c>
    </row>
    <row r="87" spans="1:16" ht="15.75" x14ac:dyDescent="0.25">
      <c r="A87" s="183">
        <v>1326</v>
      </c>
      <c r="B87" s="12" t="s">
        <v>14</v>
      </c>
      <c r="C87" s="8" t="s">
        <v>91</v>
      </c>
      <c r="D87" s="8" t="s">
        <v>31</v>
      </c>
      <c r="E87" s="12">
        <v>33</v>
      </c>
      <c r="F87" s="20">
        <f t="shared" si="4"/>
        <v>10.504201680672269</v>
      </c>
      <c r="G87" s="20">
        <v>1</v>
      </c>
      <c r="H87" s="12">
        <v>3</v>
      </c>
      <c r="I87" s="9">
        <f t="shared" si="5"/>
        <v>8.6659663865546223E-3</v>
      </c>
      <c r="J87" s="9">
        <f t="shared" si="6"/>
        <v>-2.3468845098310025</v>
      </c>
      <c r="K87" s="9">
        <f t="shared" si="7"/>
        <v>9.5666747223737858E-2</v>
      </c>
      <c r="L87" s="12" t="s">
        <v>142</v>
      </c>
      <c r="M87" s="12"/>
      <c r="N87" s="8" t="s">
        <v>45</v>
      </c>
      <c r="O87" s="35" t="s">
        <v>1100</v>
      </c>
      <c r="P87" s="35" t="s">
        <v>1101</v>
      </c>
    </row>
    <row r="88" spans="1:16" ht="15.75" x14ac:dyDescent="0.25">
      <c r="A88" s="183">
        <v>1337</v>
      </c>
      <c r="B88" s="12" t="s">
        <v>15</v>
      </c>
      <c r="C88" s="12" t="s">
        <v>124</v>
      </c>
      <c r="D88" s="12" t="s">
        <v>26</v>
      </c>
      <c r="E88" s="12">
        <v>140</v>
      </c>
      <c r="F88" s="20">
        <f t="shared" si="4"/>
        <v>44.563279857397504</v>
      </c>
      <c r="G88" s="20">
        <v>4</v>
      </c>
      <c r="H88" s="12">
        <v>8</v>
      </c>
      <c r="I88" s="9">
        <f t="shared" si="5"/>
        <v>0.15597147950089127</v>
      </c>
      <c r="J88" s="9">
        <f t="shared" si="6"/>
        <v>0.71824653065292754</v>
      </c>
      <c r="K88" s="9">
        <f t="shared" si="7"/>
        <v>2.0508339814746255</v>
      </c>
      <c r="L88" s="12" t="s">
        <v>142</v>
      </c>
      <c r="M88" s="12" t="s">
        <v>51</v>
      </c>
      <c r="N88" s="8" t="s">
        <v>45</v>
      </c>
      <c r="O88" s="35" t="s">
        <v>932</v>
      </c>
      <c r="P88" s="35" t="s">
        <v>933</v>
      </c>
    </row>
    <row r="89" spans="1:16" ht="15.75" x14ac:dyDescent="0.25">
      <c r="A89" s="183">
        <v>1338</v>
      </c>
      <c r="B89" s="12" t="s">
        <v>15</v>
      </c>
      <c r="C89" s="12" t="s">
        <v>124</v>
      </c>
      <c r="D89" s="12" t="s">
        <v>26</v>
      </c>
      <c r="E89" s="12">
        <v>155</v>
      </c>
      <c r="F89" s="20">
        <f t="shared" si="4"/>
        <v>49.337916984975813</v>
      </c>
      <c r="G89" s="20">
        <v>4</v>
      </c>
      <c r="H89" s="12">
        <v>8</v>
      </c>
      <c r="I89" s="9">
        <f t="shared" si="5"/>
        <v>0.19118442831678129</v>
      </c>
      <c r="J89" s="9">
        <f t="shared" si="6"/>
        <v>0.93412762528431603</v>
      </c>
      <c r="K89" s="9">
        <f t="shared" si="7"/>
        <v>2.5449923021038994</v>
      </c>
      <c r="L89" s="12" t="s">
        <v>142</v>
      </c>
      <c r="M89" s="12" t="s">
        <v>51</v>
      </c>
      <c r="N89" s="8" t="s">
        <v>45</v>
      </c>
      <c r="O89" s="35" t="s">
        <v>932</v>
      </c>
      <c r="P89" s="35" t="s">
        <v>934</v>
      </c>
    </row>
    <row r="90" spans="1:16" ht="15.75" x14ac:dyDescent="0.25">
      <c r="A90" s="183">
        <v>1339</v>
      </c>
      <c r="B90" s="12" t="s">
        <v>14</v>
      </c>
      <c r="C90" s="8" t="s">
        <v>91</v>
      </c>
      <c r="D90" s="8" t="s">
        <v>31</v>
      </c>
      <c r="E90" s="12">
        <v>264</v>
      </c>
      <c r="F90" s="20">
        <f t="shared" si="4"/>
        <v>84.033613445378151</v>
      </c>
      <c r="G90" s="20">
        <v>8</v>
      </c>
      <c r="H90" s="12">
        <v>10</v>
      </c>
      <c r="I90" s="9">
        <f t="shared" si="5"/>
        <v>0.55462184873949583</v>
      </c>
      <c r="J90" s="9">
        <f t="shared" si="6"/>
        <v>2.063611000071929</v>
      </c>
      <c r="K90" s="9">
        <f t="shared" si="7"/>
        <v>7.874352822556216</v>
      </c>
      <c r="L90" s="12" t="s">
        <v>142</v>
      </c>
      <c r="M90" s="12"/>
      <c r="N90" s="8" t="s">
        <v>45</v>
      </c>
      <c r="O90" s="35" t="s">
        <v>935</v>
      </c>
      <c r="P90" s="35" t="s">
        <v>936</v>
      </c>
    </row>
    <row r="91" spans="1:16" ht="15.75" x14ac:dyDescent="0.25">
      <c r="A91" s="183">
        <v>1340</v>
      </c>
      <c r="B91" s="12" t="s">
        <v>53</v>
      </c>
      <c r="C91" s="29" t="s">
        <v>146</v>
      </c>
      <c r="D91" s="23" t="s">
        <v>27</v>
      </c>
      <c r="E91" s="12">
        <v>40</v>
      </c>
      <c r="F91" s="20">
        <f t="shared" si="4"/>
        <v>12.732365673542144</v>
      </c>
      <c r="G91" s="20">
        <v>1</v>
      </c>
      <c r="H91" s="12">
        <v>4</v>
      </c>
      <c r="I91" s="9">
        <f t="shared" si="5"/>
        <v>1.2732365673542146E-2</v>
      </c>
      <c r="J91" s="9">
        <f t="shared" si="6"/>
        <v>-1.9388637255257484</v>
      </c>
      <c r="K91" s="9">
        <f t="shared" si="7"/>
        <v>0.14386732971233054</v>
      </c>
      <c r="L91" s="12" t="s">
        <v>142</v>
      </c>
      <c r="M91" s="12"/>
      <c r="N91" s="8" t="s">
        <v>45</v>
      </c>
      <c r="O91" s="35" t="s">
        <v>491</v>
      </c>
      <c r="P91" s="35" t="s">
        <v>742</v>
      </c>
    </row>
    <row r="92" spans="1:16" ht="15.75" x14ac:dyDescent="0.25">
      <c r="A92" s="183">
        <v>1341</v>
      </c>
      <c r="B92" s="12" t="s">
        <v>15</v>
      </c>
      <c r="C92" s="12" t="s">
        <v>124</v>
      </c>
      <c r="D92" s="12" t="s">
        <v>26</v>
      </c>
      <c r="E92" s="12">
        <v>68</v>
      </c>
      <c r="F92" s="20">
        <f t="shared" si="4"/>
        <v>21.645021645021647</v>
      </c>
      <c r="G92" s="20">
        <v>2</v>
      </c>
      <c r="H92" s="12">
        <v>5</v>
      </c>
      <c r="I92" s="9">
        <f t="shared" si="5"/>
        <v>3.6796536796536806E-2</v>
      </c>
      <c r="J92" s="9">
        <f t="shared" si="6"/>
        <v>-0.81340120502288382</v>
      </c>
      <c r="K92" s="9">
        <f t="shared" si="7"/>
        <v>0.44334758292145954</v>
      </c>
      <c r="L92" s="12" t="s">
        <v>142</v>
      </c>
      <c r="M92" s="12"/>
      <c r="N92" s="8" t="s">
        <v>45</v>
      </c>
      <c r="O92" s="35" t="s">
        <v>937</v>
      </c>
      <c r="P92" s="35" t="s">
        <v>938</v>
      </c>
    </row>
    <row r="93" spans="1:16" ht="15.75" x14ac:dyDescent="0.25">
      <c r="A93" s="183">
        <v>1342</v>
      </c>
      <c r="B93" s="12" t="s">
        <v>15</v>
      </c>
      <c r="C93" s="12" t="s">
        <v>124</v>
      </c>
      <c r="D93" s="12" t="s">
        <v>26</v>
      </c>
      <c r="E93" s="12">
        <v>107</v>
      </c>
      <c r="F93" s="20">
        <f t="shared" si="4"/>
        <v>34.059078176725237</v>
      </c>
      <c r="G93" s="20">
        <v>3</v>
      </c>
      <c r="H93" s="12">
        <v>7</v>
      </c>
      <c r="I93" s="9">
        <f t="shared" si="5"/>
        <v>9.1108034122740017E-2</v>
      </c>
      <c r="J93" s="9">
        <f t="shared" si="6"/>
        <v>0.14809291019229587</v>
      </c>
      <c r="K93" s="9">
        <f t="shared" si="7"/>
        <v>1.1596206319339333</v>
      </c>
      <c r="L93" s="12" t="s">
        <v>142</v>
      </c>
      <c r="M93" s="12" t="s">
        <v>51</v>
      </c>
      <c r="N93" s="8" t="s">
        <v>45</v>
      </c>
      <c r="O93" s="35" t="s">
        <v>479</v>
      </c>
      <c r="P93" s="35" t="s">
        <v>939</v>
      </c>
    </row>
    <row r="94" spans="1:16" ht="15.75" x14ac:dyDescent="0.25">
      <c r="A94" s="183">
        <v>1343</v>
      </c>
      <c r="B94" s="12" t="s">
        <v>15</v>
      </c>
      <c r="C94" s="12" t="s">
        <v>124</v>
      </c>
      <c r="D94" s="12" t="s">
        <v>26</v>
      </c>
      <c r="E94" s="12">
        <v>210</v>
      </c>
      <c r="F94" s="20">
        <f t="shared" si="4"/>
        <v>66.844919786096256</v>
      </c>
      <c r="G94" s="20">
        <v>6</v>
      </c>
      <c r="H94" s="12">
        <v>8</v>
      </c>
      <c r="I94" s="9">
        <f t="shared" si="5"/>
        <v>0.35093582887700536</v>
      </c>
      <c r="J94" s="9">
        <f t="shared" si="6"/>
        <v>1.5782380249503438</v>
      </c>
      <c r="K94" s="9">
        <f t="shared" si="7"/>
        <v>4.8464090320478563</v>
      </c>
      <c r="L94" s="12" t="s">
        <v>142</v>
      </c>
      <c r="M94" s="12" t="s">
        <v>51</v>
      </c>
      <c r="N94" s="8" t="s">
        <v>45</v>
      </c>
      <c r="O94" s="35" t="s">
        <v>940</v>
      </c>
      <c r="P94" s="35" t="s">
        <v>941</v>
      </c>
    </row>
    <row r="95" spans="1:16" ht="15.75" x14ac:dyDescent="0.25">
      <c r="A95" s="183">
        <v>1344</v>
      </c>
      <c r="B95" s="12" t="s">
        <v>15</v>
      </c>
      <c r="C95" s="12" t="s">
        <v>124</v>
      </c>
      <c r="D95" s="12" t="s">
        <v>26</v>
      </c>
      <c r="E95" s="12">
        <v>52</v>
      </c>
      <c r="F95" s="20">
        <f t="shared" si="4"/>
        <v>16.552075375604787</v>
      </c>
      <c r="G95" s="20">
        <v>1</v>
      </c>
      <c r="H95" s="12">
        <v>3</v>
      </c>
      <c r="I95" s="9">
        <f t="shared" si="5"/>
        <v>2.1517697988286219E-2</v>
      </c>
      <c r="J95" s="9">
        <f t="shared" si="6"/>
        <v>-1.382389120590199</v>
      </c>
      <c r="K95" s="9">
        <f t="shared" si="7"/>
        <v>0.25097821897939893</v>
      </c>
      <c r="L95" s="12" t="s">
        <v>142</v>
      </c>
      <c r="M95" s="12" t="s">
        <v>51</v>
      </c>
      <c r="N95" s="8" t="s">
        <v>45</v>
      </c>
      <c r="O95" s="35" t="s">
        <v>942</v>
      </c>
      <c r="P95" s="35" t="s">
        <v>943</v>
      </c>
    </row>
    <row r="96" spans="1:16" ht="15.75" x14ac:dyDescent="0.25">
      <c r="A96" s="183">
        <v>1345</v>
      </c>
      <c r="B96" s="12" t="s">
        <v>15</v>
      </c>
      <c r="C96" s="12" t="s">
        <v>124</v>
      </c>
      <c r="D96" s="12" t="s">
        <v>26</v>
      </c>
      <c r="E96" s="12">
        <v>95</v>
      </c>
      <c r="F96" s="20">
        <f t="shared" si="4"/>
        <v>30.239368474662594</v>
      </c>
      <c r="G96" s="20">
        <v>3</v>
      </c>
      <c r="H96" s="12">
        <v>6</v>
      </c>
      <c r="I96" s="9">
        <f t="shared" si="5"/>
        <v>7.1818500127323645E-2</v>
      </c>
      <c r="J96" s="9">
        <f t="shared" si="6"/>
        <v>-0.10420416061665971</v>
      </c>
      <c r="K96" s="9">
        <f t="shared" si="7"/>
        <v>0.90104132148969274</v>
      </c>
      <c r="L96" s="12" t="s">
        <v>142</v>
      </c>
      <c r="M96" s="12" t="s">
        <v>51</v>
      </c>
      <c r="N96" s="8" t="s">
        <v>45</v>
      </c>
      <c r="O96" s="35" t="s">
        <v>944</v>
      </c>
      <c r="P96" s="35" t="s">
        <v>607</v>
      </c>
    </row>
    <row r="97" spans="1:16" ht="15.75" x14ac:dyDescent="0.25">
      <c r="A97" s="183">
        <v>1346</v>
      </c>
      <c r="B97" s="12" t="s">
        <v>46</v>
      </c>
      <c r="C97" s="19" t="s">
        <v>149</v>
      </c>
      <c r="D97" s="12" t="s">
        <v>29</v>
      </c>
      <c r="E97" s="12">
        <v>35</v>
      </c>
      <c r="F97" s="20">
        <f t="shared" si="4"/>
        <v>11.140819964349376</v>
      </c>
      <c r="G97" s="20">
        <v>1</v>
      </c>
      <c r="H97" s="12">
        <v>3</v>
      </c>
      <c r="I97" s="9">
        <f t="shared" si="5"/>
        <v>9.7482174688057043E-3</v>
      </c>
      <c r="J97" s="9">
        <f t="shared" si="6"/>
        <v>-2.2220838092823607</v>
      </c>
      <c r="K97" s="9">
        <f t="shared" si="7"/>
        <v>0.10838302379668988</v>
      </c>
      <c r="L97" s="12" t="s">
        <v>142</v>
      </c>
      <c r="M97" s="12"/>
      <c r="N97" s="8" t="s">
        <v>45</v>
      </c>
      <c r="O97" s="35" t="s">
        <v>945</v>
      </c>
      <c r="P97" s="35" t="s">
        <v>946</v>
      </c>
    </row>
    <row r="98" spans="1:16" ht="15.75" x14ac:dyDescent="0.25">
      <c r="A98" s="183">
        <v>1347</v>
      </c>
      <c r="B98" s="12" t="s">
        <v>50</v>
      </c>
      <c r="C98" s="12" t="s">
        <v>122</v>
      </c>
      <c r="D98" s="12" t="s">
        <v>107</v>
      </c>
      <c r="E98" s="12">
        <v>33</v>
      </c>
      <c r="F98" s="20">
        <f t="shared" si="4"/>
        <v>10.504201680672269</v>
      </c>
      <c r="G98" s="20">
        <v>1</v>
      </c>
      <c r="H98" s="12">
        <v>3</v>
      </c>
      <c r="I98" s="9">
        <f t="shared" si="5"/>
        <v>8.6659663865546223E-3</v>
      </c>
      <c r="J98" s="9">
        <f t="shared" si="6"/>
        <v>-2.3468845098310025</v>
      </c>
      <c r="K98" s="9">
        <f t="shared" si="7"/>
        <v>9.5666747223737858E-2</v>
      </c>
      <c r="L98" s="12" t="s">
        <v>142</v>
      </c>
      <c r="M98" s="12" t="s">
        <v>51</v>
      </c>
      <c r="N98" s="8" t="s">
        <v>45</v>
      </c>
      <c r="O98" s="35" t="s">
        <v>501</v>
      </c>
      <c r="P98" s="35" t="s">
        <v>923</v>
      </c>
    </row>
    <row r="99" spans="1:16" ht="15.75" x14ac:dyDescent="0.25">
      <c r="A99" s="183">
        <v>1348</v>
      </c>
      <c r="B99" s="12" t="s">
        <v>46</v>
      </c>
      <c r="C99" s="19" t="s">
        <v>149</v>
      </c>
      <c r="D99" s="12" t="s">
        <v>29</v>
      </c>
      <c r="E99" s="12">
        <v>61</v>
      </c>
      <c r="F99" s="20">
        <f t="shared" si="4"/>
        <v>19.416857652151769</v>
      </c>
      <c r="G99" s="20">
        <v>1</v>
      </c>
      <c r="H99" s="12">
        <v>4</v>
      </c>
      <c r="I99" s="9">
        <f t="shared" si="5"/>
        <v>2.9610707919531448E-2</v>
      </c>
      <c r="J99" s="9">
        <f t="shared" si="6"/>
        <v>-1.0438135817898138</v>
      </c>
      <c r="K99" s="9">
        <f t="shared" si="7"/>
        <v>0.35210932057348859</v>
      </c>
      <c r="L99" s="12" t="s">
        <v>142</v>
      </c>
      <c r="M99" s="12"/>
      <c r="N99" s="8" t="s">
        <v>45</v>
      </c>
      <c r="O99" s="35" t="s">
        <v>947</v>
      </c>
      <c r="P99" s="35" t="s">
        <v>948</v>
      </c>
    </row>
    <row r="100" spans="1:16" ht="15.75" x14ac:dyDescent="0.25">
      <c r="A100" s="183">
        <v>1349</v>
      </c>
      <c r="B100" s="12" t="s">
        <v>46</v>
      </c>
      <c r="C100" s="19" t="s">
        <v>149</v>
      </c>
      <c r="D100" s="12" t="s">
        <v>29</v>
      </c>
      <c r="E100" s="12">
        <v>101</v>
      </c>
      <c r="F100" s="20">
        <f t="shared" si="4"/>
        <v>32.149223325693917</v>
      </c>
      <c r="G100" s="20">
        <v>3</v>
      </c>
      <c r="H100" s="12">
        <v>5</v>
      </c>
      <c r="I100" s="9">
        <f t="shared" si="5"/>
        <v>8.1176788897377145E-2</v>
      </c>
      <c r="J100" s="9">
        <f t="shared" si="6"/>
        <v>2.5693568518905252E-2</v>
      </c>
      <c r="K100" s="9">
        <f t="shared" si="7"/>
        <v>1.0260264934784087</v>
      </c>
      <c r="L100" s="12" t="s">
        <v>142</v>
      </c>
      <c r="M100" s="12"/>
      <c r="N100" s="8" t="s">
        <v>45</v>
      </c>
      <c r="O100" s="35" t="s">
        <v>949</v>
      </c>
      <c r="P100" s="35" t="s">
        <v>950</v>
      </c>
    </row>
    <row r="101" spans="1:16" ht="15.75" x14ac:dyDescent="0.25">
      <c r="A101" s="183">
        <v>1350</v>
      </c>
      <c r="B101" s="12" t="s">
        <v>14</v>
      </c>
      <c r="C101" s="8" t="s">
        <v>91</v>
      </c>
      <c r="D101" s="8" t="s">
        <v>31</v>
      </c>
      <c r="E101" s="12">
        <v>70</v>
      </c>
      <c r="F101" s="20">
        <f t="shared" si="4"/>
        <v>22.281639928698752</v>
      </c>
      <c r="G101" s="20">
        <v>2</v>
      </c>
      <c r="H101" s="12">
        <v>5</v>
      </c>
      <c r="I101" s="9">
        <f t="shared" si="5"/>
        <v>3.8992869875222817E-2</v>
      </c>
      <c r="J101" s="9">
        <f t="shared" si="6"/>
        <v>-0.75191863931471659</v>
      </c>
      <c r="K101" s="9">
        <f t="shared" si="7"/>
        <v>0.47146112057859513</v>
      </c>
      <c r="L101" s="12" t="s">
        <v>142</v>
      </c>
      <c r="M101" s="12"/>
      <c r="N101" s="8" t="s">
        <v>45</v>
      </c>
      <c r="O101" s="35" t="s">
        <v>951</v>
      </c>
      <c r="P101" s="35" t="s">
        <v>952</v>
      </c>
    </row>
    <row r="102" spans="1:16" ht="15.75" x14ac:dyDescent="0.25">
      <c r="A102" s="183">
        <v>1351</v>
      </c>
      <c r="B102" s="12" t="s">
        <v>14</v>
      </c>
      <c r="C102" s="8" t="s">
        <v>91</v>
      </c>
      <c r="D102" s="8" t="s">
        <v>31</v>
      </c>
      <c r="E102" s="12">
        <v>62</v>
      </c>
      <c r="F102" s="20">
        <f t="shared" si="4"/>
        <v>19.735166793990324</v>
      </c>
      <c r="G102" s="20">
        <v>2</v>
      </c>
      <c r="H102" s="12">
        <v>4</v>
      </c>
      <c r="I102" s="9">
        <f t="shared" si="5"/>
        <v>3.0589508530685004E-2</v>
      </c>
      <c r="J102" s="9">
        <f t="shared" si="6"/>
        <v>-1.0093250170207675</v>
      </c>
      <c r="K102" s="9">
        <f t="shared" si="7"/>
        <v>0.36446490417157018</v>
      </c>
      <c r="L102" s="12" t="s">
        <v>142</v>
      </c>
      <c r="M102" s="12"/>
      <c r="N102" s="8" t="s">
        <v>45</v>
      </c>
      <c r="O102" s="35" t="s">
        <v>1092</v>
      </c>
      <c r="P102" s="35" t="s">
        <v>1093</v>
      </c>
    </row>
    <row r="103" spans="1:16" ht="15.75" x14ac:dyDescent="0.25">
      <c r="A103" s="183">
        <v>1352</v>
      </c>
      <c r="B103" s="12" t="s">
        <v>14</v>
      </c>
      <c r="C103" s="8" t="s">
        <v>91</v>
      </c>
      <c r="D103" s="8" t="s">
        <v>31</v>
      </c>
      <c r="E103" s="12">
        <v>35</v>
      </c>
      <c r="F103" s="20">
        <f t="shared" si="4"/>
        <v>11.140819964349376</v>
      </c>
      <c r="G103" s="20">
        <v>1</v>
      </c>
      <c r="H103" s="12">
        <v>4</v>
      </c>
      <c r="I103" s="9">
        <f t="shared" si="5"/>
        <v>9.7482174688057043E-3</v>
      </c>
      <c r="J103" s="9">
        <f t="shared" si="6"/>
        <v>-2.2220838092823607</v>
      </c>
      <c r="K103" s="9">
        <f t="shared" si="7"/>
        <v>0.10838302379668988</v>
      </c>
      <c r="L103" s="12" t="s">
        <v>142</v>
      </c>
      <c r="M103" s="12"/>
      <c r="N103" s="8" t="s">
        <v>45</v>
      </c>
      <c r="O103" s="35" t="s">
        <v>1094</v>
      </c>
      <c r="P103" s="35" t="s">
        <v>1095</v>
      </c>
    </row>
    <row r="104" spans="1:16" ht="15.75" x14ac:dyDescent="0.25">
      <c r="A104" s="183">
        <v>1353</v>
      </c>
      <c r="B104" s="12" t="s">
        <v>14</v>
      </c>
      <c r="C104" s="8" t="s">
        <v>91</v>
      </c>
      <c r="D104" s="8" t="s">
        <v>31</v>
      </c>
      <c r="E104" s="12">
        <v>45</v>
      </c>
      <c r="F104" s="20">
        <f t="shared" si="4"/>
        <v>14.323911382734913</v>
      </c>
      <c r="G104" s="20">
        <v>1</v>
      </c>
      <c r="H104" s="12">
        <v>4</v>
      </c>
      <c r="I104" s="9">
        <f t="shared" si="5"/>
        <v>1.611440030557678E-2</v>
      </c>
      <c r="J104" s="9">
        <f t="shared" si="6"/>
        <v>-1.6890459068985582</v>
      </c>
      <c r="K104" s="9">
        <f t="shared" si="7"/>
        <v>0.18469565680810318</v>
      </c>
      <c r="L104" s="12" t="s">
        <v>142</v>
      </c>
      <c r="M104" s="12"/>
      <c r="N104" s="8" t="s">
        <v>45</v>
      </c>
      <c r="O104" s="35" t="s">
        <v>1125</v>
      </c>
      <c r="P104" s="35" t="s">
        <v>1126</v>
      </c>
    </row>
    <row r="105" spans="1:16" ht="15.75" x14ac:dyDescent="0.25">
      <c r="A105" s="183">
        <v>1354</v>
      </c>
      <c r="B105" s="12" t="s">
        <v>117</v>
      </c>
      <c r="C105" s="30" t="s">
        <v>160</v>
      </c>
      <c r="D105" s="12" t="s">
        <v>35</v>
      </c>
      <c r="E105" s="12">
        <v>32</v>
      </c>
      <c r="F105" s="20">
        <f t="shared" si="4"/>
        <v>10.185892538833716</v>
      </c>
      <c r="G105" s="20">
        <v>1</v>
      </c>
      <c r="H105" s="12">
        <v>3</v>
      </c>
      <c r="I105" s="9">
        <f t="shared" si="5"/>
        <v>8.1487140310669733E-3</v>
      </c>
      <c r="J105" s="9">
        <f t="shared" si="6"/>
        <v>-2.4121511978631869</v>
      </c>
      <c r="K105" s="9">
        <f t="shared" si="7"/>
        <v>8.9622291770518808E-2</v>
      </c>
      <c r="L105" s="12" t="s">
        <v>142</v>
      </c>
      <c r="M105" s="12"/>
      <c r="N105" s="8" t="s">
        <v>45</v>
      </c>
      <c r="O105" s="35" t="s">
        <v>1129</v>
      </c>
      <c r="P105" s="35" t="s">
        <v>1093</v>
      </c>
    </row>
    <row r="106" spans="1:16" ht="15.75" x14ac:dyDescent="0.25">
      <c r="A106" s="183">
        <v>1355</v>
      </c>
      <c r="B106" s="12" t="s">
        <v>53</v>
      </c>
      <c r="C106" s="29" t="s">
        <v>146</v>
      </c>
      <c r="D106" s="23" t="s">
        <v>27</v>
      </c>
      <c r="E106" s="12">
        <v>36</v>
      </c>
      <c r="F106" s="20">
        <f t="shared" si="4"/>
        <v>11.45912910618793</v>
      </c>
      <c r="G106" s="20">
        <v>1</v>
      </c>
      <c r="H106" s="12">
        <v>3</v>
      </c>
      <c r="I106" s="9">
        <f t="shared" si="5"/>
        <v>1.0313216195569139E-2</v>
      </c>
      <c r="J106" s="9">
        <f t="shared" si="6"/>
        <v>-2.1623333792359976</v>
      </c>
      <c r="K106" s="9">
        <f t="shared" si="7"/>
        <v>0.11505633750415478</v>
      </c>
      <c r="L106" s="12" t="s">
        <v>142</v>
      </c>
      <c r="M106" s="12"/>
      <c r="N106" s="8" t="s">
        <v>45</v>
      </c>
      <c r="O106" s="35" t="s">
        <v>1306</v>
      </c>
      <c r="P106" s="35" t="s">
        <v>1307</v>
      </c>
    </row>
    <row r="107" spans="1:16" ht="15.75" x14ac:dyDescent="0.25">
      <c r="A107" s="183">
        <v>1356</v>
      </c>
      <c r="B107" s="12" t="s">
        <v>50</v>
      </c>
      <c r="C107" s="12" t="s">
        <v>122</v>
      </c>
      <c r="D107" s="12" t="s">
        <v>107</v>
      </c>
      <c r="E107" s="12">
        <v>33</v>
      </c>
      <c r="F107" s="20">
        <f t="shared" si="4"/>
        <v>10.504201680672269</v>
      </c>
      <c r="G107" s="20">
        <v>1</v>
      </c>
      <c r="H107" s="12">
        <v>3</v>
      </c>
      <c r="I107" s="9">
        <f t="shared" si="5"/>
        <v>8.6659663865546223E-3</v>
      </c>
      <c r="J107" s="9">
        <f t="shared" si="6"/>
        <v>-2.3468845098310025</v>
      </c>
      <c r="K107" s="9">
        <f t="shared" si="7"/>
        <v>9.5666747223737858E-2</v>
      </c>
      <c r="L107" s="12" t="s">
        <v>142</v>
      </c>
      <c r="M107" s="12" t="s">
        <v>51</v>
      </c>
      <c r="N107" s="8" t="s">
        <v>45</v>
      </c>
      <c r="O107" s="35" t="s">
        <v>1308</v>
      </c>
      <c r="P107" s="35" t="s">
        <v>901</v>
      </c>
    </row>
    <row r="108" spans="1:16" ht="15.75" x14ac:dyDescent="0.25">
      <c r="A108" s="183">
        <v>1357</v>
      </c>
      <c r="B108" s="12" t="s">
        <v>104</v>
      </c>
      <c r="C108" s="17" t="s">
        <v>145</v>
      </c>
      <c r="D108" s="15" t="s">
        <v>28</v>
      </c>
      <c r="E108" s="12">
        <v>36</v>
      </c>
      <c r="F108" s="20">
        <f t="shared" si="4"/>
        <v>11.45912910618793</v>
      </c>
      <c r="G108" s="20">
        <v>1</v>
      </c>
      <c r="H108" s="12">
        <v>3</v>
      </c>
      <c r="I108" s="9">
        <f t="shared" si="5"/>
        <v>1.0313216195569139E-2</v>
      </c>
      <c r="J108" s="9">
        <f t="shared" si="6"/>
        <v>-2.1623333792359976</v>
      </c>
      <c r="K108" s="9">
        <f t="shared" si="7"/>
        <v>0.11505633750415478</v>
      </c>
      <c r="L108" s="12" t="s">
        <v>142</v>
      </c>
      <c r="M108" s="12"/>
      <c r="N108" s="8" t="s">
        <v>45</v>
      </c>
      <c r="O108" s="35" t="s">
        <v>1309</v>
      </c>
      <c r="P108" s="35" t="s">
        <v>1310</v>
      </c>
    </row>
    <row r="109" spans="1:16" ht="15.75" x14ac:dyDescent="0.25">
      <c r="A109" s="183">
        <v>1358</v>
      </c>
      <c r="B109" s="12" t="s">
        <v>46</v>
      </c>
      <c r="C109" s="19" t="s">
        <v>149</v>
      </c>
      <c r="D109" s="12" t="s">
        <v>29</v>
      </c>
      <c r="E109" s="12">
        <v>33</v>
      </c>
      <c r="F109" s="20">
        <f t="shared" si="4"/>
        <v>10.504201680672269</v>
      </c>
      <c r="G109" s="20">
        <v>1</v>
      </c>
      <c r="H109" s="12">
        <v>3</v>
      </c>
      <c r="I109" s="9">
        <f t="shared" si="5"/>
        <v>8.6659663865546223E-3</v>
      </c>
      <c r="J109" s="9">
        <f t="shared" si="6"/>
        <v>-2.3468845098310025</v>
      </c>
      <c r="K109" s="9">
        <f t="shared" si="7"/>
        <v>9.5666747223737858E-2</v>
      </c>
      <c r="L109" s="12" t="s">
        <v>142</v>
      </c>
      <c r="M109" s="12"/>
      <c r="N109" s="8" t="s">
        <v>45</v>
      </c>
      <c r="O109" s="35" t="s">
        <v>1311</v>
      </c>
      <c r="P109" s="35" t="s">
        <v>1312</v>
      </c>
    </row>
    <row r="110" spans="1:16" ht="15.75" x14ac:dyDescent="0.25">
      <c r="A110" s="183">
        <v>1359</v>
      </c>
      <c r="B110" s="12" t="s">
        <v>117</v>
      </c>
      <c r="C110" s="30" t="s">
        <v>160</v>
      </c>
      <c r="D110" s="12" t="s">
        <v>35</v>
      </c>
      <c r="E110" s="12">
        <v>69</v>
      </c>
      <c r="F110" s="20">
        <f t="shared" si="4"/>
        <v>21.963330786860197</v>
      </c>
      <c r="G110" s="20">
        <v>2</v>
      </c>
      <c r="H110" s="12">
        <v>5</v>
      </c>
      <c r="I110" s="9">
        <f t="shared" si="5"/>
        <v>3.7886745607333835E-2</v>
      </c>
      <c r="J110" s="9">
        <f t="shared" si="6"/>
        <v>-0.78243715145061987</v>
      </c>
      <c r="K110" s="9">
        <f t="shared" si="7"/>
        <v>0.45729016672323475</v>
      </c>
      <c r="L110" s="12" t="s">
        <v>142</v>
      </c>
      <c r="M110" s="12"/>
      <c r="N110" s="8" t="s">
        <v>45</v>
      </c>
      <c r="O110" s="35" t="s">
        <v>1316</v>
      </c>
      <c r="P110" s="35" t="s">
        <v>542</v>
      </c>
    </row>
    <row r="111" spans="1:16" ht="15.75" x14ac:dyDescent="0.25">
      <c r="A111" s="183">
        <v>1360</v>
      </c>
      <c r="B111" s="12" t="s">
        <v>74</v>
      </c>
      <c r="C111" s="12" t="s">
        <v>161</v>
      </c>
      <c r="D111" s="12" t="s">
        <v>32</v>
      </c>
      <c r="E111" s="12">
        <v>36</v>
      </c>
      <c r="F111" s="20">
        <f t="shared" si="4"/>
        <v>11.45912910618793</v>
      </c>
      <c r="G111" s="20">
        <v>1</v>
      </c>
      <c r="H111" s="12">
        <v>3</v>
      </c>
      <c r="I111" s="9">
        <f t="shared" si="5"/>
        <v>1.0313216195569139E-2</v>
      </c>
      <c r="J111" s="9">
        <f t="shared" si="6"/>
        <v>-2.1623333792359976</v>
      </c>
      <c r="K111" s="9">
        <f t="shared" si="7"/>
        <v>0.11505633750415478</v>
      </c>
      <c r="L111" s="12" t="s">
        <v>142</v>
      </c>
      <c r="M111" s="12"/>
      <c r="N111" s="8" t="s">
        <v>45</v>
      </c>
      <c r="O111" s="35" t="s">
        <v>1317</v>
      </c>
      <c r="P111" s="35" t="s">
        <v>1318</v>
      </c>
    </row>
    <row r="112" spans="1:16" ht="15.75" x14ac:dyDescent="0.25">
      <c r="A112" s="183">
        <v>1361</v>
      </c>
      <c r="B112" s="12" t="s">
        <v>50</v>
      </c>
      <c r="C112" s="12" t="s">
        <v>122</v>
      </c>
      <c r="D112" s="12" t="s">
        <v>107</v>
      </c>
      <c r="E112" s="12">
        <v>34</v>
      </c>
      <c r="F112" s="20">
        <f t="shared" si="4"/>
        <v>10.822510822510823</v>
      </c>
      <c r="G112" s="20">
        <v>1</v>
      </c>
      <c r="H112" s="12">
        <v>3</v>
      </c>
      <c r="I112" s="9">
        <f t="shared" si="5"/>
        <v>9.1991341991342016E-3</v>
      </c>
      <c r="J112" s="9">
        <f t="shared" si="6"/>
        <v>-2.2835663749905279</v>
      </c>
      <c r="K112" s="9">
        <f t="shared" si="7"/>
        <v>0.10192007258416352</v>
      </c>
      <c r="L112" s="12" t="s">
        <v>142</v>
      </c>
      <c r="M112" s="12" t="s">
        <v>51</v>
      </c>
      <c r="N112" s="8" t="s">
        <v>45</v>
      </c>
      <c r="O112" s="35" t="s">
        <v>953</v>
      </c>
      <c r="P112" s="35" t="s">
        <v>954</v>
      </c>
    </row>
    <row r="113" spans="1:16" ht="15.75" x14ac:dyDescent="0.25">
      <c r="A113" s="183">
        <v>1362</v>
      </c>
      <c r="B113" s="12" t="s">
        <v>61</v>
      </c>
      <c r="C113" s="30" t="s">
        <v>154</v>
      </c>
      <c r="D113" s="12" t="s">
        <v>110</v>
      </c>
      <c r="E113" s="12">
        <v>35</v>
      </c>
      <c r="F113" s="20">
        <f t="shared" si="4"/>
        <v>11.140819964349376</v>
      </c>
      <c r="G113" s="20">
        <v>1</v>
      </c>
      <c r="H113" s="12">
        <v>3</v>
      </c>
      <c r="I113" s="9">
        <f t="shared" si="5"/>
        <v>9.7482174688057043E-3</v>
      </c>
      <c r="J113" s="9">
        <f t="shared" si="6"/>
        <v>-2.2220838092823607</v>
      </c>
      <c r="K113" s="9">
        <f t="shared" si="7"/>
        <v>0.10838302379668988</v>
      </c>
      <c r="L113" s="12" t="s">
        <v>142</v>
      </c>
      <c r="M113" s="12"/>
      <c r="N113" s="8" t="s">
        <v>45</v>
      </c>
      <c r="O113" s="35" t="s">
        <v>1115</v>
      </c>
      <c r="P113" s="35" t="s">
        <v>1116</v>
      </c>
    </row>
    <row r="114" spans="1:16" ht="15.75" x14ac:dyDescent="0.25">
      <c r="A114" s="183">
        <v>1363</v>
      </c>
      <c r="B114" s="12" t="s">
        <v>66</v>
      </c>
      <c r="C114" s="30" t="s">
        <v>156</v>
      </c>
      <c r="D114" s="12" t="s">
        <v>10</v>
      </c>
      <c r="E114" s="12">
        <v>35</v>
      </c>
      <c r="F114" s="20">
        <f t="shared" si="4"/>
        <v>11.140819964349376</v>
      </c>
      <c r="G114" s="20">
        <v>1</v>
      </c>
      <c r="H114" s="12">
        <v>3</v>
      </c>
      <c r="I114" s="9">
        <f t="shared" si="5"/>
        <v>9.7482174688057043E-3</v>
      </c>
      <c r="J114" s="9">
        <f t="shared" si="6"/>
        <v>-2.2220838092823607</v>
      </c>
      <c r="K114" s="9">
        <f t="shared" si="7"/>
        <v>0.10838302379668988</v>
      </c>
      <c r="L114" s="12" t="s">
        <v>142</v>
      </c>
      <c r="M114" s="12"/>
      <c r="N114" s="8" t="s">
        <v>45</v>
      </c>
      <c r="O114" s="35" t="s">
        <v>1117</v>
      </c>
      <c r="P114" s="35" t="s">
        <v>1118</v>
      </c>
    </row>
    <row r="115" spans="1:16" ht="15.75" x14ac:dyDescent="0.25">
      <c r="A115" s="183">
        <v>1364</v>
      </c>
      <c r="B115" s="12" t="s">
        <v>66</v>
      </c>
      <c r="C115" s="30" t="s">
        <v>156</v>
      </c>
      <c r="D115" s="12" t="s">
        <v>10</v>
      </c>
      <c r="E115" s="12">
        <v>33</v>
      </c>
      <c r="F115" s="20">
        <f t="shared" si="4"/>
        <v>10.504201680672269</v>
      </c>
      <c r="G115" s="20">
        <v>1</v>
      </c>
      <c r="H115" s="12">
        <v>3</v>
      </c>
      <c r="I115" s="9">
        <f t="shared" si="5"/>
        <v>8.6659663865546223E-3</v>
      </c>
      <c r="J115" s="9">
        <f t="shared" si="6"/>
        <v>-2.3468845098310025</v>
      </c>
      <c r="K115" s="9">
        <f t="shared" si="7"/>
        <v>9.5666747223737858E-2</v>
      </c>
      <c r="L115" s="12" t="s">
        <v>142</v>
      </c>
      <c r="M115" s="12"/>
      <c r="N115" s="8" t="s">
        <v>45</v>
      </c>
      <c r="O115" s="35" t="s">
        <v>1119</v>
      </c>
      <c r="P115" s="35" t="s">
        <v>1120</v>
      </c>
    </row>
    <row r="116" spans="1:16" ht="15.75" x14ac:dyDescent="0.25">
      <c r="A116" s="183">
        <v>1365</v>
      </c>
      <c r="B116" s="12" t="s">
        <v>104</v>
      </c>
      <c r="C116" s="17" t="s">
        <v>145</v>
      </c>
      <c r="D116" s="15" t="s">
        <v>28</v>
      </c>
      <c r="E116" s="12">
        <v>50</v>
      </c>
      <c r="F116" s="20">
        <f t="shared" si="4"/>
        <v>15.91545709192768</v>
      </c>
      <c r="G116" s="20">
        <v>1</v>
      </c>
      <c r="H116" s="12">
        <v>5</v>
      </c>
      <c r="I116" s="9">
        <f t="shared" si="5"/>
        <v>1.9894321364909599E-2</v>
      </c>
      <c r="J116" s="9">
        <f t="shared" si="6"/>
        <v>-1.465576253188309</v>
      </c>
      <c r="K116" s="9">
        <f t="shared" si="7"/>
        <v>0.23094487040739761</v>
      </c>
      <c r="L116" s="12" t="s">
        <v>142</v>
      </c>
      <c r="M116" s="12"/>
      <c r="N116" s="8" t="s">
        <v>45</v>
      </c>
      <c r="O116" s="35" t="s">
        <v>1121</v>
      </c>
      <c r="P116" s="35" t="s">
        <v>1122</v>
      </c>
    </row>
    <row r="117" spans="1:16" ht="15.75" x14ac:dyDescent="0.25">
      <c r="A117" s="183">
        <v>1366</v>
      </c>
      <c r="B117" s="12" t="s">
        <v>66</v>
      </c>
      <c r="C117" s="30" t="s">
        <v>156</v>
      </c>
      <c r="D117" s="12" t="s">
        <v>10</v>
      </c>
      <c r="E117" s="12">
        <v>78</v>
      </c>
      <c r="F117" s="20">
        <f t="shared" si="4"/>
        <v>24.82811306340718</v>
      </c>
      <c r="G117" s="20">
        <v>2</v>
      </c>
      <c r="H117" s="12">
        <v>7</v>
      </c>
      <c r="I117" s="9">
        <f t="shared" si="5"/>
        <v>4.8414820473644003E-2</v>
      </c>
      <c r="J117" s="9">
        <f t="shared" si="6"/>
        <v>-0.52239762629278275</v>
      </c>
      <c r="K117" s="9">
        <f t="shared" si="7"/>
        <v>0.59309681734181507</v>
      </c>
      <c r="L117" s="12" t="s">
        <v>142</v>
      </c>
      <c r="M117" s="12"/>
      <c r="N117" s="8" t="s">
        <v>45</v>
      </c>
      <c r="O117" s="35" t="s">
        <v>1321</v>
      </c>
      <c r="P117" s="35" t="s">
        <v>1255</v>
      </c>
    </row>
    <row r="118" spans="1:16" ht="15.75" x14ac:dyDescent="0.25">
      <c r="A118" s="183">
        <v>1367</v>
      </c>
      <c r="B118" s="12" t="s">
        <v>66</v>
      </c>
      <c r="C118" s="30" t="s">
        <v>156</v>
      </c>
      <c r="D118" s="12" t="s">
        <v>10</v>
      </c>
      <c r="E118" s="12">
        <v>72</v>
      </c>
      <c r="F118" s="20">
        <f t="shared" si="4"/>
        <v>22.918258212375861</v>
      </c>
      <c r="G118" s="20">
        <v>2</v>
      </c>
      <c r="H118" s="12">
        <v>7</v>
      </c>
      <c r="I118" s="9">
        <f t="shared" si="5"/>
        <v>4.1252864782276556E-2</v>
      </c>
      <c r="J118" s="9">
        <f t="shared" si="6"/>
        <v>-0.69216820926835343</v>
      </c>
      <c r="K118" s="9">
        <f t="shared" si="7"/>
        <v>0.50048972532019842</v>
      </c>
      <c r="L118" s="12" t="s">
        <v>142</v>
      </c>
      <c r="M118" s="12"/>
      <c r="N118" s="8" t="s">
        <v>45</v>
      </c>
      <c r="O118" s="35" t="s">
        <v>1065</v>
      </c>
      <c r="P118" s="35" t="s">
        <v>1066</v>
      </c>
    </row>
    <row r="119" spans="1:16" ht="15.75" x14ac:dyDescent="0.25">
      <c r="A119" s="183">
        <v>1368</v>
      </c>
      <c r="B119" s="12" t="s">
        <v>15</v>
      </c>
      <c r="C119" s="12" t="s">
        <v>124</v>
      </c>
      <c r="D119" s="12" t="s">
        <v>26</v>
      </c>
      <c r="E119" s="12">
        <v>96</v>
      </c>
      <c r="F119" s="20">
        <f t="shared" si="4"/>
        <v>30.557677616501145</v>
      </c>
      <c r="G119" s="20">
        <v>3</v>
      </c>
      <c r="H119" s="12">
        <v>5</v>
      </c>
      <c r="I119" s="9">
        <f t="shared" si="5"/>
        <v>7.3338426279602742E-2</v>
      </c>
      <c r="J119" s="9">
        <f t="shared" si="6"/>
        <v>-8.1994533598126473E-2</v>
      </c>
      <c r="K119" s="9">
        <f t="shared" si="7"/>
        <v>0.92127699475287428</v>
      </c>
      <c r="L119" s="12" t="s">
        <v>142</v>
      </c>
      <c r="M119" s="12" t="s">
        <v>51</v>
      </c>
      <c r="N119" s="8" t="s">
        <v>45</v>
      </c>
      <c r="O119" s="35" t="s">
        <v>1300</v>
      </c>
      <c r="P119" s="35" t="s">
        <v>1301</v>
      </c>
    </row>
    <row r="120" spans="1:16" ht="15.75" x14ac:dyDescent="0.25">
      <c r="A120" s="183">
        <v>1369</v>
      </c>
      <c r="B120" s="12" t="s">
        <v>53</v>
      </c>
      <c r="C120" s="29" t="s">
        <v>146</v>
      </c>
      <c r="D120" s="23" t="s">
        <v>27</v>
      </c>
      <c r="E120" s="12">
        <v>198</v>
      </c>
      <c r="F120" s="20">
        <f t="shared" si="4"/>
        <v>63.025210084033617</v>
      </c>
      <c r="G120" s="20">
        <v>6</v>
      </c>
      <c r="H120" s="12">
        <v>14</v>
      </c>
      <c r="I120" s="9">
        <f t="shared" si="5"/>
        <v>0.31197478991596633</v>
      </c>
      <c r="J120" s="9">
        <f t="shared" si="6"/>
        <v>1.453437324401702</v>
      </c>
      <c r="K120" s="9">
        <f t="shared" si="7"/>
        <v>4.2777934363732184</v>
      </c>
      <c r="L120" s="12" t="s">
        <v>143</v>
      </c>
      <c r="M120" s="12"/>
      <c r="N120" s="8" t="s">
        <v>45</v>
      </c>
      <c r="O120" s="35" t="s">
        <v>1302</v>
      </c>
      <c r="P120" s="35" t="s">
        <v>1303</v>
      </c>
    </row>
    <row r="121" spans="1:16" ht="15.75" x14ac:dyDescent="0.25">
      <c r="A121" s="183">
        <v>1370</v>
      </c>
      <c r="B121" s="12" t="s">
        <v>53</v>
      </c>
      <c r="C121" s="29" t="s">
        <v>146</v>
      </c>
      <c r="D121" s="23" t="s">
        <v>27</v>
      </c>
      <c r="E121" s="12">
        <v>223</v>
      </c>
      <c r="F121" s="20">
        <f t="shared" si="4"/>
        <v>70.982938629997449</v>
      </c>
      <c r="G121" s="20">
        <v>7</v>
      </c>
      <c r="H121" s="12">
        <v>15</v>
      </c>
      <c r="I121" s="9">
        <f t="shared" si="5"/>
        <v>0.39572988286223576</v>
      </c>
      <c r="J121" s="9">
        <f t="shared" si="6"/>
        <v>1.7056342795655057</v>
      </c>
      <c r="K121" s="9">
        <f t="shared" si="7"/>
        <v>5.5048761905889778</v>
      </c>
      <c r="L121" s="12" t="s">
        <v>143</v>
      </c>
      <c r="M121" s="12"/>
      <c r="N121" s="8" t="s">
        <v>45</v>
      </c>
      <c r="O121" s="35" t="s">
        <v>1304</v>
      </c>
      <c r="P121" s="35" t="s">
        <v>1305</v>
      </c>
    </row>
    <row r="122" spans="1:16" ht="15.75" x14ac:dyDescent="0.25">
      <c r="A122" s="183">
        <v>1371</v>
      </c>
      <c r="B122" s="12" t="s">
        <v>50</v>
      </c>
      <c r="C122" s="12" t="s">
        <v>122</v>
      </c>
      <c r="D122" s="12" t="s">
        <v>107</v>
      </c>
      <c r="E122" s="12">
        <v>39</v>
      </c>
      <c r="F122" s="20">
        <f t="shared" si="4"/>
        <v>12.41405653170359</v>
      </c>
      <c r="G122" s="20">
        <v>1</v>
      </c>
      <c r="H122" s="12">
        <v>3</v>
      </c>
      <c r="I122" s="9">
        <f t="shared" si="5"/>
        <v>1.2103705118411001E-2</v>
      </c>
      <c r="J122" s="9">
        <f t="shared" si="6"/>
        <v>-1.9925627962604269</v>
      </c>
      <c r="K122" s="9">
        <f t="shared" si="7"/>
        <v>0.13634555143976687</v>
      </c>
      <c r="L122" s="12" t="s">
        <v>142</v>
      </c>
      <c r="M122" s="12" t="s">
        <v>51</v>
      </c>
      <c r="N122" s="8" t="s">
        <v>45</v>
      </c>
      <c r="O122" s="35" t="s">
        <v>1075</v>
      </c>
      <c r="P122" s="35" t="s">
        <v>1076</v>
      </c>
    </row>
    <row r="123" spans="1:16" ht="15.75" x14ac:dyDescent="0.25">
      <c r="A123" s="183">
        <v>1372</v>
      </c>
      <c r="B123" s="12" t="s">
        <v>46</v>
      </c>
      <c r="C123" s="19" t="s">
        <v>149</v>
      </c>
      <c r="D123" s="12" t="s">
        <v>29</v>
      </c>
      <c r="E123" s="12">
        <v>77</v>
      </c>
      <c r="F123" s="20">
        <f t="shared" si="4"/>
        <v>24.509803921568629</v>
      </c>
      <c r="G123" s="20">
        <v>2</v>
      </c>
      <c r="H123" s="12">
        <v>3</v>
      </c>
      <c r="I123" s="9">
        <f t="shared" si="5"/>
        <v>4.7181372549019614E-2</v>
      </c>
      <c r="J123" s="9">
        <f t="shared" si="6"/>
        <v>-0.54976574794974287</v>
      </c>
      <c r="K123" s="9">
        <f t="shared" si="7"/>
        <v>0.57708497788747848</v>
      </c>
      <c r="L123" s="12" t="s">
        <v>142</v>
      </c>
      <c r="M123" s="12" t="s">
        <v>51</v>
      </c>
      <c r="N123" s="8" t="s">
        <v>45</v>
      </c>
      <c r="O123" s="35" t="s">
        <v>1313</v>
      </c>
      <c r="P123" s="35" t="s">
        <v>1314</v>
      </c>
    </row>
    <row r="124" spans="1:16" ht="15.75" x14ac:dyDescent="0.25">
      <c r="A124" s="183">
        <v>1373</v>
      </c>
      <c r="B124" s="12" t="s">
        <v>50</v>
      </c>
      <c r="C124" s="12" t="s">
        <v>122</v>
      </c>
      <c r="D124" s="12" t="s">
        <v>107</v>
      </c>
      <c r="E124" s="12">
        <v>33</v>
      </c>
      <c r="F124" s="20">
        <f t="shared" si="4"/>
        <v>10.504201680672269</v>
      </c>
      <c r="G124" s="20">
        <v>1</v>
      </c>
      <c r="H124" s="12">
        <v>4</v>
      </c>
      <c r="I124" s="9">
        <f t="shared" si="5"/>
        <v>8.6659663865546223E-3</v>
      </c>
      <c r="J124" s="9">
        <f t="shared" si="6"/>
        <v>-2.3468845098310025</v>
      </c>
      <c r="K124" s="9">
        <f t="shared" si="7"/>
        <v>9.5666747223737858E-2</v>
      </c>
      <c r="L124" s="12" t="s">
        <v>142</v>
      </c>
      <c r="M124" s="12" t="s">
        <v>51</v>
      </c>
      <c r="N124" s="8" t="s">
        <v>45</v>
      </c>
      <c r="O124" s="35" t="s">
        <v>1009</v>
      </c>
      <c r="P124" s="35" t="s">
        <v>1315</v>
      </c>
    </row>
    <row r="125" spans="1:16" ht="15.75" x14ac:dyDescent="0.25">
      <c r="A125" s="183">
        <v>1374</v>
      </c>
      <c r="B125" s="12" t="s">
        <v>75</v>
      </c>
      <c r="C125" s="30" t="s">
        <v>162</v>
      </c>
      <c r="D125" s="12" t="s">
        <v>119</v>
      </c>
      <c r="E125" s="12">
        <v>52</v>
      </c>
      <c r="F125" s="20">
        <f t="shared" si="4"/>
        <v>16.552075375604787</v>
      </c>
      <c r="G125" s="20">
        <v>1</v>
      </c>
      <c r="H125" s="12">
        <v>4</v>
      </c>
      <c r="I125" s="9">
        <f t="shared" si="5"/>
        <v>2.1517697988286219E-2</v>
      </c>
      <c r="J125" s="9">
        <f t="shared" si="6"/>
        <v>-1.382389120590199</v>
      </c>
      <c r="K125" s="9">
        <f t="shared" si="7"/>
        <v>0.25097821897939893</v>
      </c>
      <c r="L125" s="12" t="s">
        <v>142</v>
      </c>
      <c r="M125" s="12"/>
      <c r="N125" s="8" t="s">
        <v>45</v>
      </c>
      <c r="O125" s="35" t="s">
        <v>912</v>
      </c>
      <c r="P125" s="35" t="s">
        <v>913</v>
      </c>
    </row>
    <row r="126" spans="1:16" ht="15.75" x14ac:dyDescent="0.25">
      <c r="A126" s="183">
        <v>1375</v>
      </c>
      <c r="B126" s="12" t="s">
        <v>69</v>
      </c>
      <c r="C126" s="30" t="s">
        <v>157</v>
      </c>
      <c r="D126" s="12" t="s">
        <v>11</v>
      </c>
      <c r="E126" s="12">
        <v>77</v>
      </c>
      <c r="F126" s="20">
        <f t="shared" si="4"/>
        <v>24.509803921568629</v>
      </c>
      <c r="G126" s="20">
        <v>2</v>
      </c>
      <c r="H126" s="12">
        <v>6</v>
      </c>
      <c r="I126" s="9">
        <f t="shared" si="5"/>
        <v>4.7181372549019614E-2</v>
      </c>
      <c r="J126" s="9">
        <f t="shared" si="6"/>
        <v>-0.54976574794974287</v>
      </c>
      <c r="K126" s="9">
        <f t="shared" si="7"/>
        <v>0.57708497788747848</v>
      </c>
      <c r="L126" s="12" t="s">
        <v>142</v>
      </c>
      <c r="M126" s="12" t="s">
        <v>51</v>
      </c>
      <c r="N126" s="8" t="s">
        <v>45</v>
      </c>
      <c r="O126" s="35" t="s">
        <v>918</v>
      </c>
      <c r="P126" s="35" t="s">
        <v>919</v>
      </c>
    </row>
    <row r="127" spans="1:16" ht="15.75" x14ac:dyDescent="0.25">
      <c r="A127" s="183">
        <v>1376</v>
      </c>
      <c r="B127" s="12" t="s">
        <v>46</v>
      </c>
      <c r="C127" s="19" t="s">
        <v>149</v>
      </c>
      <c r="D127" s="12" t="s">
        <v>29</v>
      </c>
      <c r="E127" s="12">
        <v>40</v>
      </c>
      <c r="F127" s="20">
        <f t="shared" si="4"/>
        <v>12.732365673542144</v>
      </c>
      <c r="G127" s="20">
        <v>1</v>
      </c>
      <c r="H127" s="12">
        <v>3</v>
      </c>
      <c r="I127" s="9">
        <f t="shared" si="5"/>
        <v>1.2732365673542146E-2</v>
      </c>
      <c r="J127" s="9">
        <f t="shared" si="6"/>
        <v>-1.9388637255257484</v>
      </c>
      <c r="K127" s="9">
        <f t="shared" si="7"/>
        <v>0.14386732971233054</v>
      </c>
      <c r="L127" s="12" t="s">
        <v>142</v>
      </c>
      <c r="M127" s="12"/>
      <c r="N127" s="8" t="s">
        <v>45</v>
      </c>
      <c r="O127" s="35" t="s">
        <v>920</v>
      </c>
      <c r="P127" s="35" t="s">
        <v>921</v>
      </c>
    </row>
    <row r="128" spans="1:16" ht="15.75" x14ac:dyDescent="0.25">
      <c r="A128" s="183">
        <v>1377</v>
      </c>
      <c r="B128" s="12" t="s">
        <v>50</v>
      </c>
      <c r="C128" s="12" t="s">
        <v>122</v>
      </c>
      <c r="D128" s="12" t="s">
        <v>107</v>
      </c>
      <c r="E128" s="12">
        <v>33</v>
      </c>
      <c r="F128" s="20">
        <f t="shared" si="4"/>
        <v>10.504201680672269</v>
      </c>
      <c r="G128" s="20">
        <v>1</v>
      </c>
      <c r="H128" s="12">
        <v>3</v>
      </c>
      <c r="I128" s="9">
        <f t="shared" si="5"/>
        <v>8.6659663865546223E-3</v>
      </c>
      <c r="J128" s="9">
        <f t="shared" si="6"/>
        <v>-2.3468845098310025</v>
      </c>
      <c r="K128" s="9">
        <f t="shared" si="7"/>
        <v>9.5666747223737858E-2</v>
      </c>
      <c r="L128" s="12" t="s">
        <v>142</v>
      </c>
      <c r="M128" s="12" t="s">
        <v>51</v>
      </c>
      <c r="N128" s="8" t="s">
        <v>45</v>
      </c>
      <c r="O128" s="35" t="s">
        <v>930</v>
      </c>
      <c r="P128" s="35" t="s">
        <v>931</v>
      </c>
    </row>
    <row r="129" spans="1:16" ht="15.75" x14ac:dyDescent="0.25">
      <c r="A129" s="183">
        <v>1378</v>
      </c>
      <c r="B129" s="12" t="s">
        <v>50</v>
      </c>
      <c r="C129" s="12" t="s">
        <v>122</v>
      </c>
      <c r="D129" s="12" t="s">
        <v>107</v>
      </c>
      <c r="E129" s="12">
        <v>33</v>
      </c>
      <c r="F129" s="20">
        <f t="shared" si="4"/>
        <v>10.504201680672269</v>
      </c>
      <c r="G129" s="20">
        <v>1</v>
      </c>
      <c r="H129" s="12">
        <v>3</v>
      </c>
      <c r="I129" s="9">
        <f t="shared" si="5"/>
        <v>8.6659663865546223E-3</v>
      </c>
      <c r="J129" s="9">
        <f t="shared" si="6"/>
        <v>-2.3468845098310025</v>
      </c>
      <c r="K129" s="9">
        <f t="shared" si="7"/>
        <v>9.5666747223737858E-2</v>
      </c>
      <c r="L129" s="12" t="s">
        <v>142</v>
      </c>
      <c r="M129" s="12"/>
      <c r="N129" s="8" t="s">
        <v>45</v>
      </c>
      <c r="O129" s="35" t="s">
        <v>1067</v>
      </c>
      <c r="P129" s="35" t="s">
        <v>1068</v>
      </c>
    </row>
    <row r="130" spans="1:16" ht="15.75" x14ac:dyDescent="0.25">
      <c r="A130" s="183">
        <v>1379</v>
      </c>
      <c r="B130" s="12" t="s">
        <v>53</v>
      </c>
      <c r="C130" s="29" t="s">
        <v>146</v>
      </c>
      <c r="D130" s="23" t="s">
        <v>27</v>
      </c>
      <c r="E130" s="12">
        <v>70</v>
      </c>
      <c r="F130" s="20">
        <f t="shared" ref="F130:F193" si="8">E130/3.1416</f>
        <v>22.281639928698752</v>
      </c>
      <c r="G130" s="20">
        <v>2</v>
      </c>
      <c r="H130" s="12">
        <v>4</v>
      </c>
      <c r="I130" s="9">
        <f t="shared" ref="I130:I193" si="9">(3.1416*((F130/100)^2)/4)</f>
        <v>3.8992869875222817E-2</v>
      </c>
      <c r="J130" s="9">
        <f t="shared" ref="J130:J193" si="10">(((LN(F130))*2.121)+(-7.335))</f>
        <v>-0.75191863931471659</v>
      </c>
      <c r="K130" s="9">
        <f t="shared" ref="K130:K193" si="11">EXP(J130)</f>
        <v>0.47146112057859513</v>
      </c>
      <c r="L130" s="12" t="s">
        <v>142</v>
      </c>
      <c r="M130" s="12"/>
      <c r="N130" s="8" t="s">
        <v>45</v>
      </c>
      <c r="O130" s="35" t="s">
        <v>1071</v>
      </c>
      <c r="P130" s="35" t="s">
        <v>1072</v>
      </c>
    </row>
    <row r="131" spans="1:16" ht="15.75" x14ac:dyDescent="0.25">
      <c r="A131" s="183">
        <v>1380</v>
      </c>
      <c r="B131" s="12" t="s">
        <v>50</v>
      </c>
      <c r="C131" s="12" t="s">
        <v>122</v>
      </c>
      <c r="D131" s="12" t="s">
        <v>107</v>
      </c>
      <c r="E131" s="12">
        <v>34</v>
      </c>
      <c r="F131" s="20">
        <f t="shared" si="8"/>
        <v>10.822510822510823</v>
      </c>
      <c r="G131" s="20">
        <v>1</v>
      </c>
      <c r="H131" s="12">
        <v>3</v>
      </c>
      <c r="I131" s="9">
        <f t="shared" si="9"/>
        <v>9.1991341991342016E-3</v>
      </c>
      <c r="J131" s="9">
        <f t="shared" si="10"/>
        <v>-2.2835663749905279</v>
      </c>
      <c r="K131" s="9">
        <f t="shared" si="11"/>
        <v>0.10192007258416352</v>
      </c>
      <c r="L131" s="12" t="s">
        <v>142</v>
      </c>
      <c r="M131" s="12"/>
      <c r="N131" s="8" t="s">
        <v>45</v>
      </c>
      <c r="O131" s="35" t="s">
        <v>1073</v>
      </c>
      <c r="P131" s="35" t="s">
        <v>1074</v>
      </c>
    </row>
    <row r="132" spans="1:16" ht="15.75" x14ac:dyDescent="0.25">
      <c r="A132" s="183">
        <v>1381</v>
      </c>
      <c r="B132" s="12" t="s">
        <v>55</v>
      </c>
      <c r="C132" s="30" t="s">
        <v>147</v>
      </c>
      <c r="D132" s="12" t="s">
        <v>113</v>
      </c>
      <c r="E132" s="12">
        <v>39</v>
      </c>
      <c r="F132" s="20">
        <f t="shared" si="8"/>
        <v>12.41405653170359</v>
      </c>
      <c r="G132" s="20">
        <v>1</v>
      </c>
      <c r="H132" s="12">
        <v>3</v>
      </c>
      <c r="I132" s="9">
        <f t="shared" si="9"/>
        <v>1.2103705118411001E-2</v>
      </c>
      <c r="J132" s="9">
        <f t="shared" si="10"/>
        <v>-1.9925627962604269</v>
      </c>
      <c r="K132" s="9">
        <f t="shared" si="11"/>
        <v>0.13634555143976687</v>
      </c>
      <c r="L132" s="12" t="s">
        <v>142</v>
      </c>
      <c r="M132" s="12" t="s">
        <v>51</v>
      </c>
      <c r="N132" s="8" t="s">
        <v>45</v>
      </c>
      <c r="O132" s="35" t="s">
        <v>406</v>
      </c>
      <c r="P132" s="35" t="s">
        <v>407</v>
      </c>
    </row>
    <row r="133" spans="1:16" ht="15.75" x14ac:dyDescent="0.25">
      <c r="A133" s="183">
        <v>1382</v>
      </c>
      <c r="B133" s="12" t="s">
        <v>50</v>
      </c>
      <c r="C133" s="12" t="s">
        <v>122</v>
      </c>
      <c r="D133" s="12" t="s">
        <v>107</v>
      </c>
      <c r="E133" s="12">
        <v>33</v>
      </c>
      <c r="F133" s="20">
        <f t="shared" si="8"/>
        <v>10.504201680672269</v>
      </c>
      <c r="G133" s="20">
        <v>1</v>
      </c>
      <c r="H133" s="12">
        <v>2</v>
      </c>
      <c r="I133" s="9">
        <f t="shared" si="9"/>
        <v>8.6659663865546223E-3</v>
      </c>
      <c r="J133" s="9">
        <f t="shared" si="10"/>
        <v>-2.3468845098310025</v>
      </c>
      <c r="K133" s="9">
        <f t="shared" si="11"/>
        <v>9.5666747223737858E-2</v>
      </c>
      <c r="L133" s="12" t="s">
        <v>142</v>
      </c>
      <c r="M133" s="12"/>
      <c r="N133" s="8" t="s">
        <v>45</v>
      </c>
      <c r="O133" s="35" t="s">
        <v>449</v>
      </c>
      <c r="P133" s="35" t="s">
        <v>450</v>
      </c>
    </row>
    <row r="134" spans="1:16" ht="15.75" x14ac:dyDescent="0.25">
      <c r="A134" s="183">
        <v>1383</v>
      </c>
      <c r="B134" s="12" t="s">
        <v>105</v>
      </c>
      <c r="C134" s="12" t="s">
        <v>127</v>
      </c>
      <c r="D134" s="15" t="s">
        <v>28</v>
      </c>
      <c r="E134" s="12">
        <v>35</v>
      </c>
      <c r="F134" s="20">
        <f t="shared" si="8"/>
        <v>11.140819964349376</v>
      </c>
      <c r="G134" s="20">
        <v>1</v>
      </c>
      <c r="H134" s="12">
        <v>3</v>
      </c>
      <c r="I134" s="9">
        <f t="shared" si="9"/>
        <v>9.7482174688057043E-3</v>
      </c>
      <c r="J134" s="9">
        <f t="shared" si="10"/>
        <v>-2.2220838092823607</v>
      </c>
      <c r="K134" s="9">
        <f t="shared" si="11"/>
        <v>0.10838302379668988</v>
      </c>
      <c r="L134" s="12" t="s">
        <v>142</v>
      </c>
      <c r="M134" s="12"/>
      <c r="N134" s="8" t="s">
        <v>45</v>
      </c>
      <c r="O134" s="35" t="s">
        <v>451</v>
      </c>
      <c r="P134" s="35" t="s">
        <v>452</v>
      </c>
    </row>
    <row r="135" spans="1:16" ht="15.75" x14ac:dyDescent="0.25">
      <c r="A135" s="183">
        <v>1384</v>
      </c>
      <c r="B135" s="12" t="s">
        <v>54</v>
      </c>
      <c r="C135" s="12" t="s">
        <v>19</v>
      </c>
      <c r="D135" s="12" t="s">
        <v>7</v>
      </c>
      <c r="E135" s="12">
        <v>110</v>
      </c>
      <c r="F135" s="20">
        <f t="shared" si="8"/>
        <v>35.0140056022409</v>
      </c>
      <c r="G135" s="20">
        <v>3</v>
      </c>
      <c r="H135" s="12">
        <v>4</v>
      </c>
      <c r="I135" s="9">
        <f t="shared" si="9"/>
        <v>9.6288515406162484E-2</v>
      </c>
      <c r="J135" s="9">
        <f t="shared" si="10"/>
        <v>0.20674180814430887</v>
      </c>
      <c r="K135" s="9">
        <f t="shared" si="11"/>
        <v>1.229665041291734</v>
      </c>
      <c r="L135" s="12" t="s">
        <v>142</v>
      </c>
      <c r="M135" s="12"/>
      <c r="N135" s="8" t="s">
        <v>45</v>
      </c>
      <c r="O135" s="35" t="s">
        <v>453</v>
      </c>
      <c r="P135" s="35" t="s">
        <v>454</v>
      </c>
    </row>
    <row r="136" spans="1:16" ht="15.75" x14ac:dyDescent="0.25">
      <c r="A136" s="183">
        <v>1385</v>
      </c>
      <c r="B136" s="12" t="s">
        <v>66</v>
      </c>
      <c r="C136" s="30" t="s">
        <v>156</v>
      </c>
      <c r="D136" s="12" t="s">
        <v>10</v>
      </c>
      <c r="E136" s="12">
        <v>54</v>
      </c>
      <c r="F136" s="20">
        <f t="shared" si="8"/>
        <v>17.188693659281896</v>
      </c>
      <c r="G136" s="20">
        <v>1</v>
      </c>
      <c r="H136" s="12">
        <v>4</v>
      </c>
      <c r="I136" s="9">
        <f t="shared" si="9"/>
        <v>2.3204736440030557E-2</v>
      </c>
      <c r="J136" s="9">
        <f t="shared" si="10"/>
        <v>-1.3023418849385804</v>
      </c>
      <c r="K136" s="9">
        <f t="shared" si="11"/>
        <v>0.27189430168966694</v>
      </c>
      <c r="L136" s="12" t="s">
        <v>142</v>
      </c>
      <c r="M136" s="12"/>
      <c r="N136" s="8" t="s">
        <v>45</v>
      </c>
      <c r="O136" s="35" t="s">
        <v>455</v>
      </c>
      <c r="P136" s="35" t="s">
        <v>456</v>
      </c>
    </row>
    <row r="137" spans="1:16" ht="15.75" x14ac:dyDescent="0.25">
      <c r="A137" s="183">
        <v>1386</v>
      </c>
      <c r="B137" s="12" t="s">
        <v>76</v>
      </c>
      <c r="C137" s="12" t="s">
        <v>163</v>
      </c>
      <c r="D137" s="12" t="s">
        <v>33</v>
      </c>
      <c r="E137" s="12">
        <v>57</v>
      </c>
      <c r="F137" s="20">
        <f t="shared" si="8"/>
        <v>18.143621084797555</v>
      </c>
      <c r="G137" s="20">
        <v>1</v>
      </c>
      <c r="H137" s="12">
        <v>4</v>
      </c>
      <c r="I137" s="9">
        <f t="shared" si="9"/>
        <v>2.585466004583652E-2</v>
      </c>
      <c r="J137" s="9">
        <f t="shared" si="10"/>
        <v>-1.1876653086243261</v>
      </c>
      <c r="K137" s="9">
        <f t="shared" si="11"/>
        <v>0.30493235659601403</v>
      </c>
      <c r="L137" s="12" t="s">
        <v>142</v>
      </c>
      <c r="M137" s="12"/>
      <c r="N137" s="8" t="s">
        <v>45</v>
      </c>
      <c r="O137" s="35" t="s">
        <v>457</v>
      </c>
      <c r="P137" s="35" t="s">
        <v>458</v>
      </c>
    </row>
    <row r="138" spans="1:16" ht="15.75" x14ac:dyDescent="0.25">
      <c r="A138" s="183">
        <v>1387</v>
      </c>
      <c r="B138" s="12" t="s">
        <v>9</v>
      </c>
      <c r="C138" s="12" t="s">
        <v>129</v>
      </c>
      <c r="D138" s="12" t="s">
        <v>13</v>
      </c>
      <c r="E138" s="12">
        <v>36</v>
      </c>
      <c r="F138" s="20">
        <f t="shared" si="8"/>
        <v>11.45912910618793</v>
      </c>
      <c r="G138" s="20">
        <v>1</v>
      </c>
      <c r="H138" s="12">
        <v>3</v>
      </c>
      <c r="I138" s="9">
        <f t="shared" si="9"/>
        <v>1.0313216195569139E-2</v>
      </c>
      <c r="J138" s="9">
        <f t="shared" si="10"/>
        <v>-2.1623333792359976</v>
      </c>
      <c r="K138" s="9">
        <f t="shared" si="11"/>
        <v>0.11505633750415478</v>
      </c>
      <c r="L138" s="12" t="s">
        <v>142</v>
      </c>
      <c r="M138" s="12" t="s">
        <v>51</v>
      </c>
      <c r="N138" s="8" t="s">
        <v>45</v>
      </c>
      <c r="O138" s="35" t="s">
        <v>459</v>
      </c>
      <c r="P138" s="35" t="s">
        <v>460</v>
      </c>
    </row>
    <row r="139" spans="1:16" ht="15.75" x14ac:dyDescent="0.25">
      <c r="A139" s="183">
        <v>1388</v>
      </c>
      <c r="B139" s="12" t="s">
        <v>53</v>
      </c>
      <c r="C139" s="29" t="s">
        <v>146</v>
      </c>
      <c r="D139" s="23" t="s">
        <v>27</v>
      </c>
      <c r="E139" s="12">
        <v>350</v>
      </c>
      <c r="F139" s="20">
        <f t="shared" si="8"/>
        <v>111.40819964349376</v>
      </c>
      <c r="G139" s="20">
        <v>9</v>
      </c>
      <c r="H139" s="12">
        <v>16</v>
      </c>
      <c r="I139" s="9">
        <f t="shared" si="9"/>
        <v>0.97482174688057022</v>
      </c>
      <c r="J139" s="9">
        <f t="shared" si="10"/>
        <v>2.6616991729580119</v>
      </c>
      <c r="K139" s="9">
        <f t="shared" si="11"/>
        <v>14.320601616250627</v>
      </c>
      <c r="L139" s="12" t="s">
        <v>143</v>
      </c>
      <c r="M139" s="12"/>
      <c r="N139" s="8" t="s">
        <v>45</v>
      </c>
      <c r="O139" s="35" t="s">
        <v>461</v>
      </c>
      <c r="P139" s="35" t="s">
        <v>462</v>
      </c>
    </row>
    <row r="140" spans="1:16" ht="15.75" x14ac:dyDescent="0.25">
      <c r="A140" s="183">
        <v>1389</v>
      </c>
      <c r="B140" s="12" t="s">
        <v>66</v>
      </c>
      <c r="C140" s="30" t="s">
        <v>156</v>
      </c>
      <c r="D140" s="12" t="s">
        <v>10</v>
      </c>
      <c r="E140" s="12">
        <v>65</v>
      </c>
      <c r="F140" s="20">
        <f t="shared" si="8"/>
        <v>20.690094219505983</v>
      </c>
      <c r="G140" s="20">
        <v>2</v>
      </c>
      <c r="H140" s="12">
        <v>5</v>
      </c>
      <c r="I140" s="9">
        <f t="shared" si="9"/>
        <v>3.3621403106697222E-2</v>
      </c>
      <c r="J140" s="9">
        <f t="shared" si="10"/>
        <v>-0.90910164825276052</v>
      </c>
      <c r="K140" s="9">
        <f t="shared" si="11"/>
        <v>0.40288599484799426</v>
      </c>
      <c r="L140" s="12" t="s">
        <v>142</v>
      </c>
      <c r="M140" s="12"/>
      <c r="N140" s="8" t="s">
        <v>45</v>
      </c>
      <c r="O140" s="35" t="s">
        <v>463</v>
      </c>
      <c r="P140" s="35" t="s">
        <v>464</v>
      </c>
    </row>
    <row r="141" spans="1:16" ht="15.75" x14ac:dyDescent="0.25">
      <c r="A141" s="183">
        <v>1390</v>
      </c>
      <c r="B141" s="12" t="s">
        <v>69</v>
      </c>
      <c r="C141" s="30" t="s">
        <v>157</v>
      </c>
      <c r="D141" s="12" t="s">
        <v>11</v>
      </c>
      <c r="E141" s="12">
        <v>35</v>
      </c>
      <c r="F141" s="20">
        <f t="shared" si="8"/>
        <v>11.140819964349376</v>
      </c>
      <c r="G141" s="20">
        <v>1</v>
      </c>
      <c r="H141" s="12">
        <v>5</v>
      </c>
      <c r="I141" s="9">
        <f t="shared" si="9"/>
        <v>9.7482174688057043E-3</v>
      </c>
      <c r="J141" s="9">
        <f t="shared" si="10"/>
        <v>-2.2220838092823607</v>
      </c>
      <c r="K141" s="9">
        <f t="shared" si="11"/>
        <v>0.10838302379668988</v>
      </c>
      <c r="L141" s="12" t="s">
        <v>142</v>
      </c>
      <c r="M141" s="12"/>
      <c r="N141" s="8" t="s">
        <v>45</v>
      </c>
      <c r="O141" s="35" t="s">
        <v>465</v>
      </c>
      <c r="P141" s="35" t="s">
        <v>466</v>
      </c>
    </row>
    <row r="142" spans="1:16" ht="15.75" x14ac:dyDescent="0.25">
      <c r="A142" s="183">
        <v>1391</v>
      </c>
      <c r="B142" s="12" t="s">
        <v>53</v>
      </c>
      <c r="C142" s="29" t="s">
        <v>146</v>
      </c>
      <c r="D142" s="23" t="s">
        <v>27</v>
      </c>
      <c r="E142" s="12">
        <v>400</v>
      </c>
      <c r="F142" s="20">
        <f t="shared" si="8"/>
        <v>127.32365673542144</v>
      </c>
      <c r="G142" s="20">
        <v>9</v>
      </c>
      <c r="H142" s="12">
        <v>25</v>
      </c>
      <c r="I142" s="9">
        <f t="shared" si="9"/>
        <v>1.2732365673542143</v>
      </c>
      <c r="J142" s="9">
        <f t="shared" si="10"/>
        <v>2.9449192567146225</v>
      </c>
      <c r="K142" s="9">
        <f t="shared" si="11"/>
        <v>19.009127465098288</v>
      </c>
      <c r="L142" s="12" t="s">
        <v>144</v>
      </c>
      <c r="M142" s="12"/>
      <c r="N142" s="8" t="s">
        <v>45</v>
      </c>
      <c r="O142" s="35" t="s">
        <v>467</v>
      </c>
      <c r="P142" s="35" t="s">
        <v>468</v>
      </c>
    </row>
    <row r="143" spans="1:16" ht="15.75" x14ac:dyDescent="0.25">
      <c r="A143" s="183">
        <v>1392</v>
      </c>
      <c r="B143" s="12" t="s">
        <v>117</v>
      </c>
      <c r="C143" s="30" t="s">
        <v>160</v>
      </c>
      <c r="D143" s="12" t="s">
        <v>35</v>
      </c>
      <c r="E143" s="12">
        <v>54</v>
      </c>
      <c r="F143" s="20">
        <f t="shared" si="8"/>
        <v>17.188693659281896</v>
      </c>
      <c r="G143" s="20">
        <v>1</v>
      </c>
      <c r="H143" s="12">
        <v>6</v>
      </c>
      <c r="I143" s="9">
        <f t="shared" si="9"/>
        <v>2.3204736440030557E-2</v>
      </c>
      <c r="J143" s="9">
        <f t="shared" si="10"/>
        <v>-1.3023418849385804</v>
      </c>
      <c r="K143" s="9">
        <f t="shared" si="11"/>
        <v>0.27189430168966694</v>
      </c>
      <c r="L143" s="12" t="s">
        <v>142</v>
      </c>
      <c r="M143" s="12"/>
      <c r="N143" s="8" t="s">
        <v>45</v>
      </c>
      <c r="O143" s="35" t="s">
        <v>471</v>
      </c>
      <c r="P143" s="35" t="s">
        <v>472</v>
      </c>
    </row>
    <row r="144" spans="1:16" ht="15.75" x14ac:dyDescent="0.25">
      <c r="A144" s="183">
        <v>1393</v>
      </c>
      <c r="B144" s="12" t="s">
        <v>8</v>
      </c>
      <c r="C144" s="30" t="s">
        <v>151</v>
      </c>
      <c r="D144" s="12" t="s">
        <v>27</v>
      </c>
      <c r="E144" s="12">
        <v>209</v>
      </c>
      <c r="F144" s="20">
        <f t="shared" si="8"/>
        <v>66.526610644257701</v>
      </c>
      <c r="G144" s="20">
        <v>6</v>
      </c>
      <c r="H144" s="12">
        <v>14</v>
      </c>
      <c r="I144" s="9">
        <f t="shared" si="9"/>
        <v>0.34760154061624648</v>
      </c>
      <c r="J144" s="9">
        <f t="shared" si="10"/>
        <v>1.5681139007159564</v>
      </c>
      <c r="K144" s="9">
        <f t="shared" si="11"/>
        <v>4.797590922199972</v>
      </c>
      <c r="L144" s="12" t="s">
        <v>143</v>
      </c>
      <c r="M144" s="12"/>
      <c r="N144" s="8" t="s">
        <v>45</v>
      </c>
      <c r="O144" s="35" t="s">
        <v>475</v>
      </c>
      <c r="P144" s="35" t="s">
        <v>476</v>
      </c>
    </row>
    <row r="145" spans="1:16" ht="15.75" x14ac:dyDescent="0.25">
      <c r="A145" s="183">
        <v>1394</v>
      </c>
      <c r="B145" s="12" t="s">
        <v>53</v>
      </c>
      <c r="C145" s="29" t="s">
        <v>146</v>
      </c>
      <c r="D145" s="23" t="s">
        <v>27</v>
      </c>
      <c r="E145" s="12">
        <v>360</v>
      </c>
      <c r="F145" s="20">
        <f t="shared" si="8"/>
        <v>114.5912910618793</v>
      </c>
      <c r="G145" s="20">
        <v>9</v>
      </c>
      <c r="H145" s="12">
        <v>17</v>
      </c>
      <c r="I145" s="9">
        <f t="shared" si="9"/>
        <v>1.0313216195569139</v>
      </c>
      <c r="J145" s="9">
        <f t="shared" si="10"/>
        <v>2.7214496030043742</v>
      </c>
      <c r="K145" s="9">
        <f t="shared" si="11"/>
        <v>15.202343642973695</v>
      </c>
      <c r="L145" s="12" t="s">
        <v>143</v>
      </c>
      <c r="M145" s="12"/>
      <c r="N145" s="8" t="s">
        <v>45</v>
      </c>
      <c r="O145" s="35" t="s">
        <v>477</v>
      </c>
      <c r="P145" s="35" t="s">
        <v>478</v>
      </c>
    </row>
    <row r="146" spans="1:16" ht="15.75" x14ac:dyDescent="0.25">
      <c r="A146" s="183">
        <v>1395</v>
      </c>
      <c r="B146" s="12" t="s">
        <v>69</v>
      </c>
      <c r="C146" s="30" t="s">
        <v>157</v>
      </c>
      <c r="D146" s="12" t="s">
        <v>11</v>
      </c>
      <c r="E146" s="12">
        <v>103</v>
      </c>
      <c r="F146" s="20">
        <f t="shared" si="8"/>
        <v>32.785841609371019</v>
      </c>
      <c r="G146" s="20">
        <v>3</v>
      </c>
      <c r="H146" s="12">
        <v>12</v>
      </c>
      <c r="I146" s="9">
        <f t="shared" si="9"/>
        <v>8.4423542144130378E-2</v>
      </c>
      <c r="J146" s="9">
        <f t="shared" si="10"/>
        <v>6.7283136333650795E-2</v>
      </c>
      <c r="K146" s="9">
        <f t="shared" si="11"/>
        <v>1.0695982774405941</v>
      </c>
      <c r="L146" s="12" t="s">
        <v>143</v>
      </c>
      <c r="M146" s="12"/>
      <c r="N146" s="8" t="s">
        <v>45</v>
      </c>
      <c r="O146" s="35" t="s">
        <v>479</v>
      </c>
      <c r="P146" s="35" t="s">
        <v>480</v>
      </c>
    </row>
    <row r="147" spans="1:16" ht="15.75" x14ac:dyDescent="0.25">
      <c r="A147" s="183">
        <v>1396</v>
      </c>
      <c r="B147" s="12" t="s">
        <v>69</v>
      </c>
      <c r="C147" s="30" t="s">
        <v>157</v>
      </c>
      <c r="D147" s="12" t="s">
        <v>11</v>
      </c>
      <c r="E147" s="12">
        <v>47</v>
      </c>
      <c r="F147" s="20">
        <f t="shared" si="8"/>
        <v>14.96052966641202</v>
      </c>
      <c r="G147" s="20">
        <v>1</v>
      </c>
      <c r="H147" s="12">
        <v>4</v>
      </c>
      <c r="I147" s="9">
        <f t="shared" si="9"/>
        <v>1.7578622358034125E-2</v>
      </c>
      <c r="J147" s="9">
        <f t="shared" si="10"/>
        <v>-1.5968139844743723</v>
      </c>
      <c r="K147" s="9">
        <f t="shared" si="11"/>
        <v>0.202540789219636</v>
      </c>
      <c r="L147" s="12" t="s">
        <v>142</v>
      </c>
      <c r="M147" s="12"/>
      <c r="N147" s="8" t="s">
        <v>45</v>
      </c>
      <c r="O147" s="35" t="s">
        <v>481</v>
      </c>
      <c r="P147" s="35" t="s">
        <v>482</v>
      </c>
    </row>
    <row r="148" spans="1:16" ht="15.75" x14ac:dyDescent="0.25">
      <c r="A148" s="183">
        <v>1397</v>
      </c>
      <c r="B148" s="12" t="s">
        <v>66</v>
      </c>
      <c r="C148" s="30" t="s">
        <v>156</v>
      </c>
      <c r="D148" s="12" t="s">
        <v>10</v>
      </c>
      <c r="E148" s="12">
        <v>82</v>
      </c>
      <c r="F148" s="20">
        <f t="shared" si="8"/>
        <v>26.101349630761394</v>
      </c>
      <c r="G148" s="20">
        <v>2</v>
      </c>
      <c r="H148" s="12">
        <v>6</v>
      </c>
      <c r="I148" s="9">
        <f t="shared" si="9"/>
        <v>5.3507766743060854E-2</v>
      </c>
      <c r="J148" s="9">
        <f t="shared" si="10"/>
        <v>-0.41632552425392522</v>
      </c>
      <c r="K148" s="9">
        <f t="shared" si="11"/>
        <v>0.65946556350457108</v>
      </c>
      <c r="L148" s="12" t="s">
        <v>142</v>
      </c>
      <c r="M148" s="12"/>
      <c r="N148" s="8" t="s">
        <v>45</v>
      </c>
      <c r="O148" s="35" t="s">
        <v>483</v>
      </c>
      <c r="P148" s="35" t="s">
        <v>484</v>
      </c>
    </row>
    <row r="149" spans="1:16" ht="15.75" x14ac:dyDescent="0.25">
      <c r="A149" s="183">
        <v>1398</v>
      </c>
      <c r="B149" s="12" t="s">
        <v>53</v>
      </c>
      <c r="C149" s="29" t="s">
        <v>146</v>
      </c>
      <c r="D149" s="23" t="s">
        <v>27</v>
      </c>
      <c r="E149" s="12">
        <v>247</v>
      </c>
      <c r="F149" s="20">
        <f t="shared" si="8"/>
        <v>78.62235803412274</v>
      </c>
      <c r="G149" s="20">
        <v>7</v>
      </c>
      <c r="H149" s="12">
        <v>17</v>
      </c>
      <c r="I149" s="9">
        <f t="shared" si="9"/>
        <v>0.48549306086070793</v>
      </c>
      <c r="J149" s="9">
        <f t="shared" si="10"/>
        <v>1.9224356142865338</v>
      </c>
      <c r="K149" s="9">
        <f t="shared" si="11"/>
        <v>6.8375919413246882</v>
      </c>
      <c r="L149" s="12" t="s">
        <v>143</v>
      </c>
      <c r="M149" s="12"/>
      <c r="N149" s="8" t="s">
        <v>45</v>
      </c>
      <c r="O149" s="35" t="s">
        <v>485</v>
      </c>
      <c r="P149" s="35" t="s">
        <v>486</v>
      </c>
    </row>
    <row r="150" spans="1:16" ht="15.75" x14ac:dyDescent="0.25">
      <c r="A150" s="183">
        <v>1399</v>
      </c>
      <c r="B150" s="12" t="s">
        <v>63</v>
      </c>
      <c r="C150" s="16" t="s">
        <v>93</v>
      </c>
      <c r="D150" s="31" t="s">
        <v>92</v>
      </c>
      <c r="E150" s="12">
        <v>44</v>
      </c>
      <c r="F150" s="20">
        <f t="shared" si="8"/>
        <v>14.005602240896359</v>
      </c>
      <c r="G150" s="20">
        <v>1</v>
      </c>
      <c r="H150" s="12">
        <v>6</v>
      </c>
      <c r="I150" s="9">
        <f t="shared" si="9"/>
        <v>1.5406162464985993E-2</v>
      </c>
      <c r="J150" s="9">
        <f t="shared" si="10"/>
        <v>-1.7367108341607755</v>
      </c>
      <c r="K150" s="9">
        <f t="shared" si="11"/>
        <v>0.17609866680815789</v>
      </c>
      <c r="L150" s="12" t="s">
        <v>142</v>
      </c>
      <c r="M150" s="12"/>
      <c r="N150" s="8" t="s">
        <v>45</v>
      </c>
      <c r="O150" s="35" t="s">
        <v>487</v>
      </c>
      <c r="P150" s="35" t="s">
        <v>488</v>
      </c>
    </row>
    <row r="151" spans="1:16" ht="15.75" x14ac:dyDescent="0.25">
      <c r="A151" s="183">
        <v>1400</v>
      </c>
      <c r="B151" s="12" t="s">
        <v>105</v>
      </c>
      <c r="C151" s="12" t="s">
        <v>127</v>
      </c>
      <c r="D151" s="15" t="s">
        <v>28</v>
      </c>
      <c r="E151" s="12">
        <v>52</v>
      </c>
      <c r="F151" s="20">
        <f t="shared" si="8"/>
        <v>16.552075375604787</v>
      </c>
      <c r="G151" s="20">
        <v>1</v>
      </c>
      <c r="H151" s="12">
        <v>5</v>
      </c>
      <c r="I151" s="9">
        <f t="shared" si="9"/>
        <v>2.1517697988286219E-2</v>
      </c>
      <c r="J151" s="9">
        <f t="shared" si="10"/>
        <v>-1.382389120590199</v>
      </c>
      <c r="K151" s="9">
        <f t="shared" si="11"/>
        <v>0.25097821897939893</v>
      </c>
      <c r="L151" s="12" t="s">
        <v>142</v>
      </c>
      <c r="M151" s="12"/>
      <c r="N151" s="8" t="s">
        <v>45</v>
      </c>
      <c r="O151" s="35" t="s">
        <v>489</v>
      </c>
      <c r="P151" s="35" t="s">
        <v>490</v>
      </c>
    </row>
    <row r="152" spans="1:16" ht="15.75" x14ac:dyDescent="0.25">
      <c r="A152" s="183">
        <v>1401</v>
      </c>
      <c r="B152" s="12" t="s">
        <v>9</v>
      </c>
      <c r="C152" s="12" t="s">
        <v>129</v>
      </c>
      <c r="D152" s="12" t="s">
        <v>13</v>
      </c>
      <c r="E152" s="12">
        <v>39</v>
      </c>
      <c r="F152" s="20">
        <f t="shared" si="8"/>
        <v>12.41405653170359</v>
      </c>
      <c r="G152" s="20">
        <v>1</v>
      </c>
      <c r="H152" s="12">
        <v>3</v>
      </c>
      <c r="I152" s="9">
        <f t="shared" si="9"/>
        <v>1.2103705118411001E-2</v>
      </c>
      <c r="J152" s="9">
        <f t="shared" si="10"/>
        <v>-1.9925627962604269</v>
      </c>
      <c r="K152" s="9">
        <f t="shared" si="11"/>
        <v>0.13634555143976687</v>
      </c>
      <c r="L152" s="12" t="s">
        <v>142</v>
      </c>
      <c r="M152" s="12" t="s">
        <v>51</v>
      </c>
      <c r="N152" s="8" t="s">
        <v>45</v>
      </c>
      <c r="O152" s="35" t="s">
        <v>491</v>
      </c>
      <c r="P152" s="35" t="s">
        <v>492</v>
      </c>
    </row>
    <row r="153" spans="1:16" ht="15.75" x14ac:dyDescent="0.25">
      <c r="A153" s="183">
        <v>1402</v>
      </c>
      <c r="B153" s="12" t="s">
        <v>14</v>
      </c>
      <c r="C153" s="8" t="s">
        <v>91</v>
      </c>
      <c r="D153" s="8" t="s">
        <v>31</v>
      </c>
      <c r="E153" s="12">
        <v>90</v>
      </c>
      <c r="F153" s="20">
        <f t="shared" si="8"/>
        <v>28.647822765469826</v>
      </c>
      <c r="G153" s="20">
        <v>2</v>
      </c>
      <c r="H153" s="12">
        <v>10</v>
      </c>
      <c r="I153" s="9">
        <f t="shared" si="9"/>
        <v>6.445760122230712E-2</v>
      </c>
      <c r="J153" s="9">
        <f t="shared" si="10"/>
        <v>-0.21888073693091492</v>
      </c>
      <c r="K153" s="9">
        <f t="shared" si="11"/>
        <v>0.80341753048051878</v>
      </c>
      <c r="L153" s="12" t="s">
        <v>142</v>
      </c>
      <c r="M153" s="12"/>
      <c r="N153" s="8" t="s">
        <v>45</v>
      </c>
      <c r="O153" s="35" t="s">
        <v>493</v>
      </c>
      <c r="P153" s="35" t="s">
        <v>494</v>
      </c>
    </row>
    <row r="154" spans="1:16" ht="15.75" x14ac:dyDescent="0.25">
      <c r="A154" s="183">
        <v>1403</v>
      </c>
      <c r="B154" s="12" t="s">
        <v>65</v>
      </c>
      <c r="C154" s="32" t="s">
        <v>128</v>
      </c>
      <c r="D154" s="33" t="s">
        <v>11</v>
      </c>
      <c r="E154" s="12">
        <v>186</v>
      </c>
      <c r="F154" s="20">
        <f t="shared" si="8"/>
        <v>59.205500381970971</v>
      </c>
      <c r="G154" s="20">
        <v>5</v>
      </c>
      <c r="H154" s="12">
        <v>7</v>
      </c>
      <c r="I154" s="9">
        <f t="shared" si="9"/>
        <v>0.27530557677616496</v>
      </c>
      <c r="J154" s="9">
        <f t="shared" si="10"/>
        <v>1.3208316472442929</v>
      </c>
      <c r="K154" s="9">
        <f t="shared" si="11"/>
        <v>3.746535878237057</v>
      </c>
      <c r="L154" s="12" t="s">
        <v>142</v>
      </c>
      <c r="M154" s="12"/>
      <c r="N154" s="8" t="s">
        <v>45</v>
      </c>
      <c r="O154" s="35" t="s">
        <v>495</v>
      </c>
      <c r="P154" s="35" t="s">
        <v>496</v>
      </c>
    </row>
    <row r="155" spans="1:16" ht="15.75" x14ac:dyDescent="0.25">
      <c r="A155" s="183">
        <v>1404</v>
      </c>
      <c r="B155" s="12" t="s">
        <v>63</v>
      </c>
      <c r="C155" s="16" t="s">
        <v>93</v>
      </c>
      <c r="D155" s="31" t="s">
        <v>92</v>
      </c>
      <c r="E155" s="12">
        <v>40</v>
      </c>
      <c r="F155" s="20">
        <f t="shared" si="8"/>
        <v>12.732365673542144</v>
      </c>
      <c r="G155" s="20">
        <v>1</v>
      </c>
      <c r="H155" s="12">
        <v>3</v>
      </c>
      <c r="I155" s="9">
        <f t="shared" si="9"/>
        <v>1.2732365673542146E-2</v>
      </c>
      <c r="J155" s="9">
        <f t="shared" si="10"/>
        <v>-1.9388637255257484</v>
      </c>
      <c r="K155" s="9">
        <f t="shared" si="11"/>
        <v>0.14386732971233054</v>
      </c>
      <c r="L155" s="12" t="s">
        <v>142</v>
      </c>
      <c r="M155" s="12"/>
      <c r="N155" s="8" t="s">
        <v>45</v>
      </c>
      <c r="O155" s="35" t="s">
        <v>497</v>
      </c>
      <c r="P155" s="35" t="s">
        <v>498</v>
      </c>
    </row>
    <row r="156" spans="1:16" ht="15.75" x14ac:dyDescent="0.25">
      <c r="A156" s="183">
        <v>1405</v>
      </c>
      <c r="B156" s="12" t="s">
        <v>105</v>
      </c>
      <c r="C156" s="12" t="s">
        <v>127</v>
      </c>
      <c r="D156" s="15" t="s">
        <v>28</v>
      </c>
      <c r="E156" s="12">
        <v>55</v>
      </c>
      <c r="F156" s="20">
        <f t="shared" si="8"/>
        <v>17.50700280112045</v>
      </c>
      <c r="G156" s="20">
        <v>1</v>
      </c>
      <c r="H156" s="12">
        <v>7</v>
      </c>
      <c r="I156" s="9">
        <f t="shared" si="9"/>
        <v>2.4072128851540621E-2</v>
      </c>
      <c r="J156" s="9">
        <f t="shared" si="10"/>
        <v>-1.2634233618233353</v>
      </c>
      <c r="K156" s="9">
        <f t="shared" si="11"/>
        <v>0.28268463636772356</v>
      </c>
      <c r="L156" s="12" t="s">
        <v>142</v>
      </c>
      <c r="M156" s="12"/>
      <c r="N156" s="8" t="s">
        <v>45</v>
      </c>
      <c r="O156" s="35" t="s">
        <v>499</v>
      </c>
      <c r="P156" s="35" t="s">
        <v>500</v>
      </c>
    </row>
    <row r="157" spans="1:16" ht="15.75" x14ac:dyDescent="0.25">
      <c r="A157" s="183">
        <v>1406</v>
      </c>
      <c r="B157" s="12" t="s">
        <v>8</v>
      </c>
      <c r="C157" s="30" t="s">
        <v>151</v>
      </c>
      <c r="D157" s="12" t="s">
        <v>27</v>
      </c>
      <c r="E157" s="12">
        <v>280</v>
      </c>
      <c r="F157" s="20">
        <f t="shared" si="8"/>
        <v>89.126559714795007</v>
      </c>
      <c r="G157" s="20">
        <v>8</v>
      </c>
      <c r="H157" s="12">
        <v>10</v>
      </c>
      <c r="I157" s="9">
        <f t="shared" si="9"/>
        <v>0.62388591800356508</v>
      </c>
      <c r="J157" s="9">
        <f t="shared" si="10"/>
        <v>2.1884117006205708</v>
      </c>
      <c r="K157" s="9">
        <f t="shared" si="11"/>
        <v>8.9210325856974073</v>
      </c>
      <c r="L157" s="12" t="s">
        <v>142</v>
      </c>
      <c r="M157" s="12"/>
      <c r="N157" s="8" t="s">
        <v>45</v>
      </c>
      <c r="O157" s="35" t="s">
        <v>501</v>
      </c>
      <c r="P157" s="35" t="s">
        <v>502</v>
      </c>
    </row>
    <row r="158" spans="1:16" ht="15.75" x14ac:dyDescent="0.25">
      <c r="A158" s="183">
        <v>1407</v>
      </c>
      <c r="B158" s="12" t="s">
        <v>9</v>
      </c>
      <c r="C158" s="12" t="s">
        <v>129</v>
      </c>
      <c r="D158" s="12" t="s">
        <v>13</v>
      </c>
      <c r="E158" s="12">
        <v>52</v>
      </c>
      <c r="F158" s="20">
        <f t="shared" si="8"/>
        <v>16.552075375604787</v>
      </c>
      <c r="G158" s="20">
        <v>1</v>
      </c>
      <c r="H158" s="12">
        <v>4</v>
      </c>
      <c r="I158" s="9">
        <f t="shared" si="9"/>
        <v>2.1517697988286219E-2</v>
      </c>
      <c r="J158" s="9">
        <f t="shared" si="10"/>
        <v>-1.382389120590199</v>
      </c>
      <c r="K158" s="9">
        <f t="shared" si="11"/>
        <v>0.25097821897939893</v>
      </c>
      <c r="L158" s="12" t="s">
        <v>142</v>
      </c>
      <c r="M158" s="12"/>
      <c r="N158" s="8" t="s">
        <v>45</v>
      </c>
      <c r="O158" s="35" t="s">
        <v>503</v>
      </c>
      <c r="P158" s="35" t="s">
        <v>496</v>
      </c>
    </row>
    <row r="159" spans="1:16" ht="15.75" x14ac:dyDescent="0.25">
      <c r="A159" s="183">
        <v>1408</v>
      </c>
      <c r="B159" s="12" t="s">
        <v>105</v>
      </c>
      <c r="C159" s="12" t="s">
        <v>127</v>
      </c>
      <c r="D159" s="15" t="s">
        <v>28</v>
      </c>
      <c r="E159" s="12">
        <v>57</v>
      </c>
      <c r="F159" s="20">
        <f t="shared" si="8"/>
        <v>18.143621084797555</v>
      </c>
      <c r="G159" s="20">
        <v>1</v>
      </c>
      <c r="H159" s="12">
        <v>5</v>
      </c>
      <c r="I159" s="9">
        <f t="shared" si="9"/>
        <v>2.585466004583652E-2</v>
      </c>
      <c r="J159" s="9">
        <f t="shared" si="10"/>
        <v>-1.1876653086243261</v>
      </c>
      <c r="K159" s="9">
        <f t="shared" si="11"/>
        <v>0.30493235659601403</v>
      </c>
      <c r="L159" s="12" t="s">
        <v>142</v>
      </c>
      <c r="M159" s="12"/>
      <c r="N159" s="8" t="s">
        <v>45</v>
      </c>
      <c r="O159" s="35" t="s">
        <v>504</v>
      </c>
      <c r="P159" s="35" t="s">
        <v>505</v>
      </c>
    </row>
    <row r="160" spans="1:16" ht="15.75" x14ac:dyDescent="0.25">
      <c r="A160" s="183">
        <v>1409</v>
      </c>
      <c r="B160" s="12" t="s">
        <v>104</v>
      </c>
      <c r="C160" s="17" t="s">
        <v>145</v>
      </c>
      <c r="D160" s="15" t="s">
        <v>28</v>
      </c>
      <c r="E160" s="12">
        <v>68</v>
      </c>
      <c r="F160" s="20">
        <f t="shared" si="8"/>
        <v>21.645021645021647</v>
      </c>
      <c r="G160" s="20">
        <v>2</v>
      </c>
      <c r="H160" s="12">
        <v>7</v>
      </c>
      <c r="I160" s="9">
        <f t="shared" si="9"/>
        <v>3.6796536796536806E-2</v>
      </c>
      <c r="J160" s="9">
        <f t="shared" si="10"/>
        <v>-0.81340120502288382</v>
      </c>
      <c r="K160" s="9">
        <f t="shared" si="11"/>
        <v>0.44334758292145954</v>
      </c>
      <c r="L160" s="12" t="s">
        <v>142</v>
      </c>
      <c r="M160" s="12"/>
      <c r="N160" s="8" t="s">
        <v>45</v>
      </c>
      <c r="O160" s="35" t="s">
        <v>506</v>
      </c>
      <c r="P160" s="35" t="s">
        <v>507</v>
      </c>
    </row>
    <row r="161" spans="1:16" ht="15.75" x14ac:dyDescent="0.25">
      <c r="A161" s="183">
        <v>1410</v>
      </c>
      <c r="B161" s="12" t="s">
        <v>104</v>
      </c>
      <c r="C161" s="17" t="s">
        <v>145</v>
      </c>
      <c r="D161" s="15" t="s">
        <v>28</v>
      </c>
      <c r="E161" s="12">
        <v>122</v>
      </c>
      <c r="F161" s="20">
        <f t="shared" si="8"/>
        <v>38.833715304303539</v>
      </c>
      <c r="G161" s="20">
        <v>3</v>
      </c>
      <c r="H161" s="12">
        <v>9</v>
      </c>
      <c r="I161" s="9">
        <f t="shared" si="9"/>
        <v>0.11844283167812579</v>
      </c>
      <c r="J161" s="9">
        <f t="shared" si="10"/>
        <v>0.42635158817783037</v>
      </c>
      <c r="K161" s="9">
        <f t="shared" si="11"/>
        <v>1.5316591937418771</v>
      </c>
      <c r="L161" s="12" t="s">
        <v>142</v>
      </c>
      <c r="M161" s="12"/>
      <c r="N161" s="8" t="s">
        <v>45</v>
      </c>
      <c r="O161" s="35" t="s">
        <v>508</v>
      </c>
      <c r="P161" s="35" t="s">
        <v>509</v>
      </c>
    </row>
    <row r="162" spans="1:16" ht="15.75" x14ac:dyDescent="0.25">
      <c r="A162" s="183">
        <v>1411</v>
      </c>
      <c r="B162" s="12" t="s">
        <v>55</v>
      </c>
      <c r="C162" s="30" t="s">
        <v>147</v>
      </c>
      <c r="D162" s="12" t="s">
        <v>113</v>
      </c>
      <c r="E162" s="12">
        <v>45</v>
      </c>
      <c r="F162" s="20">
        <f t="shared" si="8"/>
        <v>14.323911382734913</v>
      </c>
      <c r="G162" s="20">
        <v>1</v>
      </c>
      <c r="H162" s="12">
        <v>3</v>
      </c>
      <c r="I162" s="9">
        <f t="shared" si="9"/>
        <v>1.611440030557678E-2</v>
      </c>
      <c r="J162" s="9">
        <f t="shared" si="10"/>
        <v>-1.6890459068985582</v>
      </c>
      <c r="K162" s="9">
        <f t="shared" si="11"/>
        <v>0.18469565680810318</v>
      </c>
      <c r="L162" s="12" t="s">
        <v>142</v>
      </c>
      <c r="M162" s="12" t="s">
        <v>51</v>
      </c>
      <c r="N162" s="8" t="s">
        <v>45</v>
      </c>
      <c r="O162" s="35" t="s">
        <v>510</v>
      </c>
      <c r="P162" s="35" t="s">
        <v>511</v>
      </c>
    </row>
    <row r="163" spans="1:16" ht="15.75" x14ac:dyDescent="0.25">
      <c r="A163" s="183">
        <v>1412</v>
      </c>
      <c r="B163" s="12" t="s">
        <v>104</v>
      </c>
      <c r="C163" s="17" t="s">
        <v>145</v>
      </c>
      <c r="D163" s="15" t="s">
        <v>28</v>
      </c>
      <c r="E163" s="12">
        <v>91</v>
      </c>
      <c r="F163" s="20">
        <f t="shared" si="8"/>
        <v>28.966131907308377</v>
      </c>
      <c r="G163" s="20">
        <v>2</v>
      </c>
      <c r="H163" s="12">
        <v>6</v>
      </c>
      <c r="I163" s="9">
        <f t="shared" si="9"/>
        <v>6.5897950089126564E-2</v>
      </c>
      <c r="J163" s="9">
        <f t="shared" si="10"/>
        <v>-0.19544403437916813</v>
      </c>
      <c r="K163" s="9">
        <f t="shared" si="11"/>
        <v>0.82246937228519257</v>
      </c>
      <c r="L163" s="12" t="s">
        <v>142</v>
      </c>
      <c r="M163" s="12"/>
      <c r="N163" s="8" t="s">
        <v>45</v>
      </c>
      <c r="O163" s="35" t="s">
        <v>512</v>
      </c>
      <c r="P163" s="35" t="s">
        <v>513</v>
      </c>
    </row>
    <row r="164" spans="1:16" ht="15.75" x14ac:dyDescent="0.25">
      <c r="A164" s="183">
        <v>1413</v>
      </c>
      <c r="B164" s="12" t="s">
        <v>9</v>
      </c>
      <c r="C164" s="12" t="s">
        <v>129</v>
      </c>
      <c r="D164" s="12" t="s">
        <v>13</v>
      </c>
      <c r="E164" s="12">
        <v>61</v>
      </c>
      <c r="F164" s="20">
        <f t="shared" si="8"/>
        <v>19.416857652151769</v>
      </c>
      <c r="G164" s="20">
        <v>1</v>
      </c>
      <c r="H164" s="12">
        <v>3</v>
      </c>
      <c r="I164" s="9">
        <f t="shared" si="9"/>
        <v>2.9610707919531448E-2</v>
      </c>
      <c r="J164" s="9">
        <f t="shared" si="10"/>
        <v>-1.0438135817898138</v>
      </c>
      <c r="K164" s="9">
        <f t="shared" si="11"/>
        <v>0.35210932057348859</v>
      </c>
      <c r="L164" s="12" t="s">
        <v>142</v>
      </c>
      <c r="M164" s="12" t="s">
        <v>51</v>
      </c>
      <c r="N164" s="8" t="s">
        <v>45</v>
      </c>
      <c r="O164" s="35" t="s">
        <v>514</v>
      </c>
      <c r="P164" s="35" t="s">
        <v>515</v>
      </c>
    </row>
    <row r="165" spans="1:16" ht="15.75" x14ac:dyDescent="0.25">
      <c r="A165" s="183">
        <v>1414</v>
      </c>
      <c r="B165" s="12" t="s">
        <v>15</v>
      </c>
      <c r="C165" s="12" t="s">
        <v>124</v>
      </c>
      <c r="D165" s="12" t="s">
        <v>26</v>
      </c>
      <c r="E165" s="12">
        <v>41</v>
      </c>
      <c r="F165" s="20">
        <f t="shared" si="8"/>
        <v>13.050674815380697</v>
      </c>
      <c r="G165" s="20">
        <v>1</v>
      </c>
      <c r="H165" s="12">
        <v>2</v>
      </c>
      <c r="I165" s="9">
        <f t="shared" si="9"/>
        <v>1.3376941685765214E-2</v>
      </c>
      <c r="J165" s="9">
        <f t="shared" si="10"/>
        <v>-1.8864906942215693</v>
      </c>
      <c r="K165" s="9">
        <f t="shared" si="11"/>
        <v>0.15160289733901439</v>
      </c>
      <c r="L165" s="12" t="s">
        <v>142</v>
      </c>
      <c r="M165" s="12" t="s">
        <v>51</v>
      </c>
      <c r="N165" s="8" t="s">
        <v>45</v>
      </c>
      <c r="O165" s="35" t="s">
        <v>516</v>
      </c>
      <c r="P165" s="35" t="s">
        <v>517</v>
      </c>
    </row>
    <row r="166" spans="1:16" ht="15.75" x14ac:dyDescent="0.25">
      <c r="A166" s="183">
        <v>1415</v>
      </c>
      <c r="B166" s="12" t="s">
        <v>63</v>
      </c>
      <c r="C166" s="16" t="s">
        <v>93</v>
      </c>
      <c r="D166" s="31" t="s">
        <v>92</v>
      </c>
      <c r="E166" s="12">
        <v>142</v>
      </c>
      <c r="F166" s="20">
        <f t="shared" si="8"/>
        <v>45.199898141074613</v>
      </c>
      <c r="G166" s="20">
        <v>4</v>
      </c>
      <c r="H166" s="12">
        <v>5</v>
      </c>
      <c r="I166" s="9">
        <f t="shared" si="9"/>
        <v>0.16045963840081487</v>
      </c>
      <c r="J166" s="9">
        <f t="shared" si="10"/>
        <v>0.74833214147086746</v>
      </c>
      <c r="K166" s="9">
        <f t="shared" si="11"/>
        <v>2.1134721029270738</v>
      </c>
      <c r="L166" s="12" t="s">
        <v>142</v>
      </c>
      <c r="M166" s="12"/>
      <c r="N166" s="8" t="s">
        <v>45</v>
      </c>
      <c r="O166" s="35" t="s">
        <v>518</v>
      </c>
      <c r="P166" s="35" t="s">
        <v>437</v>
      </c>
    </row>
    <row r="167" spans="1:16" ht="15.75" x14ac:dyDescent="0.25">
      <c r="A167" s="183">
        <v>1416</v>
      </c>
      <c r="B167" s="12" t="s">
        <v>53</v>
      </c>
      <c r="C167" s="29" t="s">
        <v>146</v>
      </c>
      <c r="D167" s="23" t="s">
        <v>27</v>
      </c>
      <c r="E167" s="12">
        <v>265</v>
      </c>
      <c r="F167" s="20">
        <f t="shared" si="8"/>
        <v>84.351922587216706</v>
      </c>
      <c r="G167" s="20">
        <v>8</v>
      </c>
      <c r="H167" s="12">
        <v>16</v>
      </c>
      <c r="I167" s="9">
        <f t="shared" si="9"/>
        <v>0.55883148714031072</v>
      </c>
      <c r="J167" s="9">
        <f t="shared" si="10"/>
        <v>2.0716299132153706</v>
      </c>
      <c r="K167" s="9">
        <f t="shared" si="11"/>
        <v>7.9377504241104937</v>
      </c>
      <c r="L167" s="12" t="s">
        <v>143</v>
      </c>
      <c r="M167" s="12"/>
      <c r="N167" s="8" t="s">
        <v>45</v>
      </c>
      <c r="O167" s="35" t="s">
        <v>461</v>
      </c>
      <c r="P167" s="35" t="s">
        <v>519</v>
      </c>
    </row>
    <row r="168" spans="1:16" ht="15.75" x14ac:dyDescent="0.25">
      <c r="A168" s="183">
        <v>1417</v>
      </c>
      <c r="B168" s="12" t="s">
        <v>104</v>
      </c>
      <c r="C168" s="17" t="s">
        <v>145</v>
      </c>
      <c r="D168" s="15" t="s">
        <v>28</v>
      </c>
      <c r="E168" s="12">
        <v>55</v>
      </c>
      <c r="F168" s="20">
        <f t="shared" si="8"/>
        <v>17.50700280112045</v>
      </c>
      <c r="G168" s="20">
        <v>1</v>
      </c>
      <c r="H168" s="12">
        <v>5</v>
      </c>
      <c r="I168" s="9">
        <f t="shared" si="9"/>
        <v>2.4072128851540621E-2</v>
      </c>
      <c r="J168" s="9">
        <f t="shared" si="10"/>
        <v>-1.2634233618233353</v>
      </c>
      <c r="K168" s="9">
        <f t="shared" si="11"/>
        <v>0.28268463636772356</v>
      </c>
      <c r="L168" s="12" t="s">
        <v>142</v>
      </c>
      <c r="M168" s="12"/>
      <c r="N168" s="8" t="s">
        <v>45</v>
      </c>
      <c r="O168" s="35" t="s">
        <v>520</v>
      </c>
      <c r="P168" s="35" t="s">
        <v>521</v>
      </c>
    </row>
    <row r="169" spans="1:16" ht="15.75" x14ac:dyDescent="0.25">
      <c r="A169" s="183">
        <v>1418</v>
      </c>
      <c r="B169" s="12" t="s">
        <v>75</v>
      </c>
      <c r="C169" s="30" t="s">
        <v>162</v>
      </c>
      <c r="D169" s="12" t="s">
        <v>119</v>
      </c>
      <c r="E169" s="12">
        <v>64</v>
      </c>
      <c r="F169" s="20">
        <f t="shared" si="8"/>
        <v>20.371785077667433</v>
      </c>
      <c r="G169" s="20">
        <v>2</v>
      </c>
      <c r="H169" s="12">
        <v>10</v>
      </c>
      <c r="I169" s="9">
        <f t="shared" si="9"/>
        <v>3.2594856124267893E-2</v>
      </c>
      <c r="J169" s="9">
        <f t="shared" si="10"/>
        <v>-0.94198602789554275</v>
      </c>
      <c r="K169" s="9">
        <f t="shared" si="11"/>
        <v>0.38985280744899331</v>
      </c>
      <c r="L169" s="12" t="s">
        <v>142</v>
      </c>
      <c r="M169" s="12"/>
      <c r="N169" s="8" t="s">
        <v>45</v>
      </c>
      <c r="O169" s="35" t="s">
        <v>465</v>
      </c>
      <c r="P169" s="35" t="s">
        <v>522</v>
      </c>
    </row>
    <row r="170" spans="1:16" ht="15.75" x14ac:dyDescent="0.25">
      <c r="A170" s="183">
        <v>1419</v>
      </c>
      <c r="B170" s="12" t="s">
        <v>104</v>
      </c>
      <c r="C170" s="17" t="s">
        <v>145</v>
      </c>
      <c r="D170" s="15" t="s">
        <v>28</v>
      </c>
      <c r="E170" s="12">
        <v>150</v>
      </c>
      <c r="F170" s="20">
        <f t="shared" si="8"/>
        <v>47.746371275783041</v>
      </c>
      <c r="G170" s="20">
        <v>4</v>
      </c>
      <c r="H170" s="12">
        <v>10</v>
      </c>
      <c r="I170" s="9">
        <f t="shared" si="9"/>
        <v>0.17904889228418638</v>
      </c>
      <c r="J170" s="9">
        <f t="shared" si="10"/>
        <v>0.86458041107675232</v>
      </c>
      <c r="K170" s="9">
        <f t="shared" si="11"/>
        <v>2.3740097687672401</v>
      </c>
      <c r="L170" s="12" t="s">
        <v>142</v>
      </c>
      <c r="M170" s="12"/>
      <c r="N170" s="8" t="s">
        <v>45</v>
      </c>
      <c r="O170" s="35" t="s">
        <v>523</v>
      </c>
      <c r="P170" s="35" t="s">
        <v>524</v>
      </c>
    </row>
    <row r="171" spans="1:16" ht="15.75" x14ac:dyDescent="0.25">
      <c r="A171" s="183">
        <v>1420</v>
      </c>
      <c r="B171" s="12" t="s">
        <v>69</v>
      </c>
      <c r="C171" s="30" t="s">
        <v>157</v>
      </c>
      <c r="D171" s="12" t="s">
        <v>11</v>
      </c>
      <c r="E171" s="12">
        <v>73</v>
      </c>
      <c r="F171" s="20">
        <f t="shared" si="8"/>
        <v>23.236567354214415</v>
      </c>
      <c r="G171" s="20">
        <v>2</v>
      </c>
      <c r="H171" s="12">
        <v>8</v>
      </c>
      <c r="I171" s="9">
        <f t="shared" si="9"/>
        <v>4.2406735421441313E-2</v>
      </c>
      <c r="J171" s="9">
        <f t="shared" si="10"/>
        <v>-0.66291257302566908</v>
      </c>
      <c r="K171" s="9">
        <f t="shared" si="11"/>
        <v>0.51534815735579809</v>
      </c>
      <c r="L171" s="12" t="s">
        <v>142</v>
      </c>
      <c r="M171" s="12"/>
      <c r="N171" s="8" t="s">
        <v>45</v>
      </c>
      <c r="O171" s="35" t="s">
        <v>525</v>
      </c>
      <c r="P171" s="35" t="s">
        <v>526</v>
      </c>
    </row>
    <row r="172" spans="1:16" ht="15.75" x14ac:dyDescent="0.25">
      <c r="A172" s="183">
        <v>1421</v>
      </c>
      <c r="B172" s="12" t="s">
        <v>77</v>
      </c>
      <c r="C172" s="12" t="s">
        <v>131</v>
      </c>
      <c r="D172" s="12" t="s">
        <v>106</v>
      </c>
      <c r="E172" s="12">
        <v>38</v>
      </c>
      <c r="F172" s="20">
        <f t="shared" si="8"/>
        <v>12.095747389865037</v>
      </c>
      <c r="G172" s="20">
        <v>1</v>
      </c>
      <c r="H172" s="12">
        <v>4</v>
      </c>
      <c r="I172" s="9">
        <f t="shared" si="9"/>
        <v>1.1490960020371786E-2</v>
      </c>
      <c r="J172" s="9">
        <f t="shared" si="10"/>
        <v>-2.0476568029217432</v>
      </c>
      <c r="K172" s="9">
        <f t="shared" si="11"/>
        <v>0.12903690852812605</v>
      </c>
      <c r="L172" s="12" t="s">
        <v>142</v>
      </c>
      <c r="M172" s="12"/>
      <c r="N172" s="8" t="s">
        <v>45</v>
      </c>
      <c r="O172" s="35" t="s">
        <v>527</v>
      </c>
      <c r="P172" s="35" t="s">
        <v>528</v>
      </c>
    </row>
    <row r="173" spans="1:16" ht="15.75" x14ac:dyDescent="0.25">
      <c r="A173" s="183">
        <v>1422</v>
      </c>
      <c r="B173" s="12" t="s">
        <v>53</v>
      </c>
      <c r="C173" s="29" t="s">
        <v>146</v>
      </c>
      <c r="D173" s="23" t="s">
        <v>27</v>
      </c>
      <c r="E173" s="12">
        <v>180</v>
      </c>
      <c r="F173" s="20">
        <f t="shared" si="8"/>
        <v>57.295645530939652</v>
      </c>
      <c r="G173" s="20">
        <v>5</v>
      </c>
      <c r="H173" s="12">
        <v>14</v>
      </c>
      <c r="I173" s="9">
        <f t="shared" si="9"/>
        <v>0.25783040488922848</v>
      </c>
      <c r="J173" s="9">
        <f t="shared" si="10"/>
        <v>1.2512844330367292</v>
      </c>
      <c r="K173" s="9">
        <f t="shared" si="11"/>
        <v>3.4948289496274532</v>
      </c>
      <c r="L173" s="12" t="s">
        <v>143</v>
      </c>
      <c r="M173" s="12"/>
      <c r="N173" s="8" t="s">
        <v>45</v>
      </c>
      <c r="O173" s="35" t="s">
        <v>529</v>
      </c>
      <c r="P173" s="35" t="s">
        <v>530</v>
      </c>
    </row>
    <row r="174" spans="1:16" ht="15.75" x14ac:dyDescent="0.25">
      <c r="A174" s="183">
        <v>1423</v>
      </c>
      <c r="B174" s="12" t="s">
        <v>77</v>
      </c>
      <c r="C174" s="12" t="s">
        <v>131</v>
      </c>
      <c r="D174" s="12" t="s">
        <v>106</v>
      </c>
      <c r="E174" s="12">
        <v>220</v>
      </c>
      <c r="F174" s="20">
        <f t="shared" si="8"/>
        <v>70.0280112044818</v>
      </c>
      <c r="G174" s="20">
        <v>7</v>
      </c>
      <c r="H174" s="12">
        <v>10</v>
      </c>
      <c r="I174" s="9">
        <f t="shared" si="9"/>
        <v>0.38515406162464993</v>
      </c>
      <c r="J174" s="9">
        <f t="shared" si="10"/>
        <v>1.6769069781119521</v>
      </c>
      <c r="K174" s="9">
        <f t="shared" si="11"/>
        <v>5.3489858281793996</v>
      </c>
      <c r="L174" s="12" t="s">
        <v>142</v>
      </c>
      <c r="M174" s="12" t="s">
        <v>48</v>
      </c>
      <c r="N174" s="8" t="s">
        <v>45</v>
      </c>
      <c r="O174" s="35" t="s">
        <v>531</v>
      </c>
      <c r="P174" s="35" t="s">
        <v>532</v>
      </c>
    </row>
    <row r="175" spans="1:16" ht="15.75" x14ac:dyDescent="0.25">
      <c r="A175" s="183">
        <v>1424</v>
      </c>
      <c r="B175" s="12" t="s">
        <v>117</v>
      </c>
      <c r="C175" s="30" t="s">
        <v>160</v>
      </c>
      <c r="D175" s="12" t="s">
        <v>35</v>
      </c>
      <c r="E175" s="12">
        <v>35</v>
      </c>
      <c r="F175" s="20">
        <f t="shared" si="8"/>
        <v>11.140819964349376</v>
      </c>
      <c r="G175" s="20">
        <v>1</v>
      </c>
      <c r="H175" s="12">
        <v>3</v>
      </c>
      <c r="I175" s="9">
        <f t="shared" si="9"/>
        <v>9.7482174688057043E-3</v>
      </c>
      <c r="J175" s="9">
        <f t="shared" si="10"/>
        <v>-2.2220838092823607</v>
      </c>
      <c r="K175" s="9">
        <f t="shared" si="11"/>
        <v>0.10838302379668988</v>
      </c>
      <c r="L175" s="12" t="s">
        <v>142</v>
      </c>
      <c r="M175" s="12"/>
      <c r="N175" s="8" t="s">
        <v>45</v>
      </c>
      <c r="O175" s="35" t="s">
        <v>533</v>
      </c>
      <c r="P175" s="35" t="s">
        <v>534</v>
      </c>
    </row>
    <row r="176" spans="1:16" ht="15.75" x14ac:dyDescent="0.25">
      <c r="A176" s="183">
        <v>1425</v>
      </c>
      <c r="B176" s="12" t="s">
        <v>77</v>
      </c>
      <c r="C176" s="12" t="s">
        <v>131</v>
      </c>
      <c r="D176" s="12" t="s">
        <v>106</v>
      </c>
      <c r="E176" s="12">
        <v>80</v>
      </c>
      <c r="F176" s="20">
        <f t="shared" si="8"/>
        <v>25.464731347084289</v>
      </c>
      <c r="G176" s="20">
        <v>2</v>
      </c>
      <c r="H176" s="12">
        <v>5</v>
      </c>
      <c r="I176" s="9">
        <f t="shared" si="9"/>
        <v>5.0929462694168585E-2</v>
      </c>
      <c r="J176" s="9">
        <f t="shared" si="10"/>
        <v>-0.46869855555810425</v>
      </c>
      <c r="K176" s="9">
        <f t="shared" si="11"/>
        <v>0.62581620354180501</v>
      </c>
      <c r="L176" s="12" t="s">
        <v>142</v>
      </c>
      <c r="M176" s="12" t="s">
        <v>48</v>
      </c>
      <c r="N176" s="8" t="s">
        <v>45</v>
      </c>
      <c r="O176" s="35" t="s">
        <v>535</v>
      </c>
      <c r="P176" s="35" t="s">
        <v>536</v>
      </c>
    </row>
    <row r="177" spans="1:16" ht="15.75" x14ac:dyDescent="0.25">
      <c r="A177" s="183">
        <v>1426</v>
      </c>
      <c r="B177" s="12" t="s">
        <v>104</v>
      </c>
      <c r="C177" s="17" t="s">
        <v>145</v>
      </c>
      <c r="D177" s="15" t="s">
        <v>28</v>
      </c>
      <c r="E177" s="12">
        <v>33</v>
      </c>
      <c r="F177" s="20">
        <f t="shared" si="8"/>
        <v>10.504201680672269</v>
      </c>
      <c r="G177" s="20">
        <v>1</v>
      </c>
      <c r="H177" s="12">
        <v>3</v>
      </c>
      <c r="I177" s="9">
        <f t="shared" si="9"/>
        <v>8.6659663865546223E-3</v>
      </c>
      <c r="J177" s="9">
        <f t="shared" si="10"/>
        <v>-2.3468845098310025</v>
      </c>
      <c r="K177" s="9">
        <f t="shared" si="11"/>
        <v>9.5666747223737858E-2</v>
      </c>
      <c r="L177" s="12" t="s">
        <v>142</v>
      </c>
      <c r="M177" s="12"/>
      <c r="N177" s="8" t="s">
        <v>45</v>
      </c>
      <c r="O177" s="35" t="s">
        <v>537</v>
      </c>
      <c r="P177" s="35" t="s">
        <v>538</v>
      </c>
    </row>
    <row r="178" spans="1:16" ht="15.75" x14ac:dyDescent="0.25">
      <c r="A178" s="183">
        <v>1427</v>
      </c>
      <c r="B178" s="12" t="s">
        <v>104</v>
      </c>
      <c r="C178" s="17" t="s">
        <v>145</v>
      </c>
      <c r="D178" s="15" t="s">
        <v>28</v>
      </c>
      <c r="E178" s="12">
        <v>33</v>
      </c>
      <c r="F178" s="20">
        <f t="shared" si="8"/>
        <v>10.504201680672269</v>
      </c>
      <c r="G178" s="20">
        <v>1</v>
      </c>
      <c r="H178" s="12">
        <v>3</v>
      </c>
      <c r="I178" s="9">
        <f t="shared" si="9"/>
        <v>8.6659663865546223E-3</v>
      </c>
      <c r="J178" s="9">
        <f t="shared" si="10"/>
        <v>-2.3468845098310025</v>
      </c>
      <c r="K178" s="9">
        <f t="shared" si="11"/>
        <v>9.5666747223737858E-2</v>
      </c>
      <c r="L178" s="12" t="s">
        <v>142</v>
      </c>
      <c r="M178" s="12"/>
      <c r="N178" s="8" t="s">
        <v>45</v>
      </c>
      <c r="O178" s="35" t="s">
        <v>539</v>
      </c>
      <c r="P178" s="35" t="s">
        <v>540</v>
      </c>
    </row>
    <row r="179" spans="1:16" ht="15.75" x14ac:dyDescent="0.25">
      <c r="A179" s="183">
        <v>1428</v>
      </c>
      <c r="B179" s="12" t="s">
        <v>104</v>
      </c>
      <c r="C179" s="17" t="s">
        <v>145</v>
      </c>
      <c r="D179" s="15" t="s">
        <v>28</v>
      </c>
      <c r="E179" s="12">
        <v>71</v>
      </c>
      <c r="F179" s="20">
        <f t="shared" si="8"/>
        <v>22.599949070537306</v>
      </c>
      <c r="G179" s="20">
        <v>2</v>
      </c>
      <c r="H179" s="12">
        <v>7</v>
      </c>
      <c r="I179" s="9">
        <f t="shared" si="9"/>
        <v>4.0114909600203717E-2</v>
      </c>
      <c r="J179" s="9">
        <f t="shared" si="10"/>
        <v>-0.72183302849677666</v>
      </c>
      <c r="K179" s="9">
        <f t="shared" si="11"/>
        <v>0.48586084244670807</v>
      </c>
      <c r="L179" s="12" t="s">
        <v>142</v>
      </c>
      <c r="M179" s="12"/>
      <c r="N179" s="8" t="s">
        <v>45</v>
      </c>
      <c r="O179" s="35" t="s">
        <v>541</v>
      </c>
      <c r="P179" s="35" t="s">
        <v>542</v>
      </c>
    </row>
    <row r="180" spans="1:16" ht="15.75" x14ac:dyDescent="0.25">
      <c r="A180" s="183">
        <v>1429</v>
      </c>
      <c r="B180" s="12" t="s">
        <v>77</v>
      </c>
      <c r="C180" s="12" t="s">
        <v>131</v>
      </c>
      <c r="D180" s="12" t="s">
        <v>106</v>
      </c>
      <c r="E180" s="12">
        <v>46</v>
      </c>
      <c r="F180" s="20">
        <f t="shared" si="8"/>
        <v>14.642220524573466</v>
      </c>
      <c r="G180" s="20">
        <v>1</v>
      </c>
      <c r="H180" s="12">
        <v>3</v>
      </c>
      <c r="I180" s="9">
        <f t="shared" si="9"/>
        <v>1.6838553603259487E-2</v>
      </c>
      <c r="J180" s="9">
        <f t="shared" si="10"/>
        <v>-1.6424286457480362</v>
      </c>
      <c r="K180" s="9">
        <f t="shared" si="11"/>
        <v>0.19350950510133216</v>
      </c>
      <c r="L180" s="12" t="s">
        <v>142</v>
      </c>
      <c r="M180" s="12"/>
      <c r="N180" s="8" t="s">
        <v>45</v>
      </c>
      <c r="O180" s="35" t="s">
        <v>543</v>
      </c>
      <c r="P180" s="35" t="s">
        <v>544</v>
      </c>
    </row>
    <row r="181" spans="1:16" ht="15.75" x14ac:dyDescent="0.25">
      <c r="A181" s="183">
        <v>1430</v>
      </c>
      <c r="B181" s="12" t="s">
        <v>77</v>
      </c>
      <c r="C181" s="12" t="s">
        <v>131</v>
      </c>
      <c r="D181" s="12" t="s">
        <v>106</v>
      </c>
      <c r="E181" s="12">
        <v>66</v>
      </c>
      <c r="F181" s="20">
        <f t="shared" si="8"/>
        <v>21.008403361344538</v>
      </c>
      <c r="G181" s="20">
        <v>2</v>
      </c>
      <c r="H181" s="12">
        <v>4</v>
      </c>
      <c r="I181" s="9">
        <f t="shared" si="9"/>
        <v>3.4663865546218489E-2</v>
      </c>
      <c r="J181" s="9">
        <f t="shared" si="10"/>
        <v>-0.87671933986335837</v>
      </c>
      <c r="K181" s="9">
        <f t="shared" si="11"/>
        <v>0.41614590798665418</v>
      </c>
      <c r="L181" s="12" t="s">
        <v>142</v>
      </c>
      <c r="M181" s="12" t="s">
        <v>48</v>
      </c>
      <c r="N181" s="8" t="s">
        <v>45</v>
      </c>
      <c r="O181" s="35" t="s">
        <v>545</v>
      </c>
      <c r="P181" s="35" t="s">
        <v>546</v>
      </c>
    </row>
    <row r="182" spans="1:16" ht="15.75" x14ac:dyDescent="0.25">
      <c r="A182" s="183">
        <v>1431</v>
      </c>
      <c r="B182" s="12" t="s">
        <v>115</v>
      </c>
      <c r="C182" s="12" t="s">
        <v>125</v>
      </c>
      <c r="D182" s="12" t="s">
        <v>35</v>
      </c>
      <c r="E182" s="12">
        <v>76</v>
      </c>
      <c r="F182" s="20">
        <f t="shared" si="8"/>
        <v>24.191494779730075</v>
      </c>
      <c r="G182" s="20">
        <v>2</v>
      </c>
      <c r="H182" s="12">
        <v>5</v>
      </c>
      <c r="I182" s="9">
        <f t="shared" si="9"/>
        <v>4.5963840081487142E-2</v>
      </c>
      <c r="J182" s="9">
        <f t="shared" si="10"/>
        <v>-0.57749163295409911</v>
      </c>
      <c r="K182" s="9">
        <f t="shared" si="11"/>
        <v>0.5613045600645622</v>
      </c>
      <c r="L182" s="12" t="s">
        <v>142</v>
      </c>
      <c r="M182" s="12" t="s">
        <v>51</v>
      </c>
      <c r="N182" s="8" t="s">
        <v>45</v>
      </c>
      <c r="O182" s="35" t="s">
        <v>547</v>
      </c>
      <c r="P182" s="35" t="s">
        <v>548</v>
      </c>
    </row>
    <row r="183" spans="1:16" ht="15.75" x14ac:dyDescent="0.25">
      <c r="A183" s="183">
        <v>1432</v>
      </c>
      <c r="B183" s="12" t="s">
        <v>115</v>
      </c>
      <c r="C183" s="12" t="s">
        <v>125</v>
      </c>
      <c r="D183" s="12" t="s">
        <v>35</v>
      </c>
      <c r="E183" s="12">
        <v>53</v>
      </c>
      <c r="F183" s="20">
        <f t="shared" si="8"/>
        <v>16.870384517443341</v>
      </c>
      <c r="G183" s="20">
        <v>1</v>
      </c>
      <c r="H183" s="12">
        <v>3</v>
      </c>
      <c r="I183" s="9">
        <f t="shared" si="9"/>
        <v>2.2353259485612426E-2</v>
      </c>
      <c r="J183" s="9">
        <f t="shared" si="10"/>
        <v>-1.3419878990573562</v>
      </c>
      <c r="K183" s="9">
        <f t="shared" si="11"/>
        <v>0.26132566285327374</v>
      </c>
      <c r="L183" s="12" t="s">
        <v>142</v>
      </c>
      <c r="M183" s="12" t="s">
        <v>51</v>
      </c>
      <c r="N183" s="8" t="s">
        <v>45</v>
      </c>
      <c r="O183" s="35" t="s">
        <v>549</v>
      </c>
      <c r="P183" s="35" t="s">
        <v>550</v>
      </c>
    </row>
    <row r="184" spans="1:16" ht="15.75" x14ac:dyDescent="0.25">
      <c r="A184" s="183">
        <v>1433</v>
      </c>
      <c r="B184" s="12" t="s">
        <v>88</v>
      </c>
      <c r="C184" s="14" t="s">
        <v>132</v>
      </c>
      <c r="D184" s="12" t="s">
        <v>89</v>
      </c>
      <c r="E184" s="12">
        <v>30</v>
      </c>
      <c r="F184" s="20">
        <f t="shared" si="8"/>
        <v>9.5492742551566074</v>
      </c>
      <c r="G184" s="20">
        <v>1</v>
      </c>
      <c r="H184" s="12">
        <v>2</v>
      </c>
      <c r="I184" s="9">
        <f t="shared" si="9"/>
        <v>7.1619556913674548E-3</v>
      </c>
      <c r="J184" s="9">
        <f t="shared" si="10"/>
        <v>-2.5490374011959753</v>
      </c>
      <c r="K184" s="9">
        <f t="shared" si="11"/>
        <v>7.8156863506169835E-2</v>
      </c>
      <c r="L184" s="12" t="s">
        <v>142</v>
      </c>
      <c r="M184" s="12"/>
      <c r="N184" s="8" t="s">
        <v>45</v>
      </c>
      <c r="O184" s="35" t="s">
        <v>551</v>
      </c>
      <c r="P184" s="35" t="s">
        <v>552</v>
      </c>
    </row>
    <row r="185" spans="1:16" ht="15.75" x14ac:dyDescent="0.25">
      <c r="A185" s="183">
        <v>1434</v>
      </c>
      <c r="B185" s="12" t="s">
        <v>88</v>
      </c>
      <c r="C185" s="14" t="s">
        <v>132</v>
      </c>
      <c r="D185" s="12" t="s">
        <v>89</v>
      </c>
      <c r="E185" s="12">
        <v>60</v>
      </c>
      <c r="F185" s="20">
        <f t="shared" si="8"/>
        <v>19.098548510313215</v>
      </c>
      <c r="G185" s="20">
        <v>1</v>
      </c>
      <c r="H185" s="12">
        <v>2</v>
      </c>
      <c r="I185" s="9">
        <f t="shared" si="9"/>
        <v>2.8647822765469819E-2</v>
      </c>
      <c r="J185" s="9">
        <f t="shared" si="10"/>
        <v>-1.0788722312283312</v>
      </c>
      <c r="K185" s="9">
        <f t="shared" si="11"/>
        <v>0.33997872691435749</v>
      </c>
      <c r="L185" s="12" t="s">
        <v>142</v>
      </c>
      <c r="M185" s="12" t="s">
        <v>51</v>
      </c>
      <c r="N185" s="8" t="s">
        <v>45</v>
      </c>
      <c r="O185" s="35" t="s">
        <v>553</v>
      </c>
      <c r="P185" s="35" t="s">
        <v>554</v>
      </c>
    </row>
    <row r="186" spans="1:16" ht="15.75" x14ac:dyDescent="0.25">
      <c r="A186" s="183">
        <v>1435</v>
      </c>
      <c r="B186" s="12" t="s">
        <v>104</v>
      </c>
      <c r="C186" s="17" t="s">
        <v>145</v>
      </c>
      <c r="D186" s="15" t="s">
        <v>28</v>
      </c>
      <c r="E186" s="12">
        <v>110</v>
      </c>
      <c r="F186" s="20">
        <f t="shared" si="8"/>
        <v>35.0140056022409</v>
      </c>
      <c r="G186" s="20">
        <v>3</v>
      </c>
      <c r="H186" s="12">
        <v>10</v>
      </c>
      <c r="I186" s="9">
        <f t="shared" si="9"/>
        <v>9.6288515406162484E-2</v>
      </c>
      <c r="J186" s="9">
        <f t="shared" si="10"/>
        <v>0.20674180814430887</v>
      </c>
      <c r="K186" s="9">
        <f t="shared" si="11"/>
        <v>1.229665041291734</v>
      </c>
      <c r="L186" s="12" t="s">
        <v>142</v>
      </c>
      <c r="M186" s="12"/>
      <c r="N186" s="8" t="s">
        <v>45</v>
      </c>
      <c r="O186" s="35" t="s">
        <v>555</v>
      </c>
      <c r="P186" s="35" t="s">
        <v>556</v>
      </c>
    </row>
    <row r="187" spans="1:16" ht="15.75" x14ac:dyDescent="0.25">
      <c r="A187" s="183">
        <v>1436</v>
      </c>
      <c r="B187" s="12" t="s">
        <v>77</v>
      </c>
      <c r="C187" s="12" t="s">
        <v>131</v>
      </c>
      <c r="D187" s="12" t="s">
        <v>106</v>
      </c>
      <c r="E187" s="12">
        <v>205</v>
      </c>
      <c r="F187" s="20">
        <f t="shared" si="8"/>
        <v>65.253374076903484</v>
      </c>
      <c r="G187" s="20">
        <v>6</v>
      </c>
      <c r="H187" s="12">
        <v>7</v>
      </c>
      <c r="I187" s="9">
        <f t="shared" si="9"/>
        <v>0.33442354214413028</v>
      </c>
      <c r="J187" s="9">
        <f t="shared" si="10"/>
        <v>1.5271271180511574</v>
      </c>
      <c r="K187" s="9">
        <f t="shared" si="11"/>
        <v>4.6049283851804663</v>
      </c>
      <c r="L187" s="12" t="s">
        <v>142</v>
      </c>
      <c r="M187" s="12" t="s">
        <v>48</v>
      </c>
      <c r="N187" s="8" t="s">
        <v>45</v>
      </c>
      <c r="O187" s="35" t="s">
        <v>557</v>
      </c>
      <c r="P187" s="35" t="s">
        <v>558</v>
      </c>
    </row>
    <row r="188" spans="1:16" ht="15.75" x14ac:dyDescent="0.25">
      <c r="A188" s="183">
        <v>1437</v>
      </c>
      <c r="B188" s="12" t="s">
        <v>15</v>
      </c>
      <c r="C188" s="12" t="s">
        <v>124</v>
      </c>
      <c r="D188" s="12" t="s">
        <v>26</v>
      </c>
      <c r="E188" s="12">
        <v>32</v>
      </c>
      <c r="F188" s="20">
        <f t="shared" si="8"/>
        <v>10.185892538833716</v>
      </c>
      <c r="G188" s="20">
        <v>1</v>
      </c>
      <c r="H188" s="12">
        <v>2</v>
      </c>
      <c r="I188" s="9">
        <f t="shared" si="9"/>
        <v>8.1487140310669733E-3</v>
      </c>
      <c r="J188" s="9">
        <f t="shared" si="10"/>
        <v>-2.4121511978631869</v>
      </c>
      <c r="K188" s="9">
        <f t="shared" si="11"/>
        <v>8.9622291770518808E-2</v>
      </c>
      <c r="L188" s="12" t="s">
        <v>142</v>
      </c>
      <c r="M188" s="12"/>
      <c r="N188" s="8" t="s">
        <v>45</v>
      </c>
      <c r="O188" s="35" t="s">
        <v>559</v>
      </c>
      <c r="P188" s="35" t="s">
        <v>560</v>
      </c>
    </row>
    <row r="189" spans="1:16" ht="15.75" x14ac:dyDescent="0.25">
      <c r="A189" s="183">
        <v>1438</v>
      </c>
      <c r="B189" s="12" t="s">
        <v>78</v>
      </c>
      <c r="C189" s="14" t="s">
        <v>133</v>
      </c>
      <c r="D189" s="12" t="s">
        <v>97</v>
      </c>
      <c r="E189" s="12">
        <v>35</v>
      </c>
      <c r="F189" s="20">
        <f t="shared" si="8"/>
        <v>11.140819964349376</v>
      </c>
      <c r="G189" s="20">
        <v>1</v>
      </c>
      <c r="H189" s="12">
        <v>4</v>
      </c>
      <c r="I189" s="9">
        <f t="shared" si="9"/>
        <v>9.7482174688057043E-3</v>
      </c>
      <c r="J189" s="9">
        <f t="shared" si="10"/>
        <v>-2.2220838092823607</v>
      </c>
      <c r="K189" s="9">
        <f t="shared" si="11"/>
        <v>0.10838302379668988</v>
      </c>
      <c r="L189" s="12" t="s">
        <v>142</v>
      </c>
      <c r="M189" s="12"/>
      <c r="N189" s="8" t="s">
        <v>45</v>
      </c>
      <c r="O189" s="35" t="s">
        <v>561</v>
      </c>
      <c r="P189" s="35" t="s">
        <v>562</v>
      </c>
    </row>
    <row r="190" spans="1:16" ht="15.75" x14ac:dyDescent="0.25">
      <c r="A190" s="183">
        <v>1439</v>
      </c>
      <c r="B190" s="12" t="s">
        <v>9</v>
      </c>
      <c r="C190" s="12" t="s">
        <v>129</v>
      </c>
      <c r="D190" s="12" t="s">
        <v>13</v>
      </c>
      <c r="E190" s="12">
        <v>60</v>
      </c>
      <c r="F190" s="20">
        <f t="shared" si="8"/>
        <v>19.098548510313215</v>
      </c>
      <c r="G190" s="20">
        <v>1</v>
      </c>
      <c r="H190" s="12">
        <v>4</v>
      </c>
      <c r="I190" s="9">
        <f t="shared" si="9"/>
        <v>2.8647822765469819E-2</v>
      </c>
      <c r="J190" s="9">
        <f t="shared" si="10"/>
        <v>-1.0788722312283312</v>
      </c>
      <c r="K190" s="9">
        <f t="shared" si="11"/>
        <v>0.33997872691435749</v>
      </c>
      <c r="L190" s="12" t="s">
        <v>142</v>
      </c>
      <c r="M190" s="12" t="s">
        <v>51</v>
      </c>
      <c r="N190" s="8" t="s">
        <v>45</v>
      </c>
      <c r="O190" s="35" t="s">
        <v>563</v>
      </c>
      <c r="P190" s="35" t="s">
        <v>452</v>
      </c>
    </row>
    <row r="191" spans="1:16" ht="15.75" x14ac:dyDescent="0.25">
      <c r="A191" s="183">
        <v>1440</v>
      </c>
      <c r="B191" s="12" t="s">
        <v>53</v>
      </c>
      <c r="C191" s="29" t="s">
        <v>146</v>
      </c>
      <c r="D191" s="23" t="s">
        <v>27</v>
      </c>
      <c r="E191" s="12">
        <v>240</v>
      </c>
      <c r="F191" s="20">
        <f t="shared" si="8"/>
        <v>76.39419404125286</v>
      </c>
      <c r="G191" s="20">
        <v>7</v>
      </c>
      <c r="H191" s="12">
        <v>16</v>
      </c>
      <c r="I191" s="9">
        <f t="shared" si="9"/>
        <v>0.45836516424751711</v>
      </c>
      <c r="J191" s="9">
        <f t="shared" si="10"/>
        <v>1.8614581087069562</v>
      </c>
      <c r="K191" s="9">
        <f t="shared" si="11"/>
        <v>6.4331101099593049</v>
      </c>
      <c r="L191" s="12" t="s">
        <v>143</v>
      </c>
      <c r="M191" s="12"/>
      <c r="N191" s="8" t="s">
        <v>45</v>
      </c>
      <c r="O191" s="35" t="s">
        <v>564</v>
      </c>
      <c r="P191" s="35" t="s">
        <v>565</v>
      </c>
    </row>
    <row r="192" spans="1:16" ht="15.75" x14ac:dyDescent="0.25">
      <c r="A192" s="183">
        <v>1441</v>
      </c>
      <c r="B192" s="12" t="s">
        <v>75</v>
      </c>
      <c r="C192" s="30" t="s">
        <v>162</v>
      </c>
      <c r="D192" s="12" t="s">
        <v>119</v>
      </c>
      <c r="E192" s="12">
        <v>109</v>
      </c>
      <c r="F192" s="20">
        <f t="shared" si="8"/>
        <v>34.695696460402345</v>
      </c>
      <c r="G192" s="20">
        <v>3</v>
      </c>
      <c r="H192" s="12">
        <v>7</v>
      </c>
      <c r="I192" s="9">
        <f t="shared" si="9"/>
        <v>9.4545772854596408E-2</v>
      </c>
      <c r="J192" s="9">
        <f t="shared" si="10"/>
        <v>0.18737181050660734</v>
      </c>
      <c r="K192" s="9">
        <f t="shared" si="11"/>
        <v>1.2060756332866862</v>
      </c>
      <c r="L192" s="12" t="s">
        <v>142</v>
      </c>
      <c r="M192" s="12"/>
      <c r="N192" s="8" t="s">
        <v>45</v>
      </c>
      <c r="O192" s="35" t="s">
        <v>566</v>
      </c>
      <c r="P192" s="35" t="s">
        <v>567</v>
      </c>
    </row>
    <row r="193" spans="1:16" ht="15.75" x14ac:dyDescent="0.25">
      <c r="A193" s="183">
        <v>1442</v>
      </c>
      <c r="B193" s="12" t="s">
        <v>80</v>
      </c>
      <c r="C193" s="14" t="s">
        <v>90</v>
      </c>
      <c r="D193" s="15" t="s">
        <v>28</v>
      </c>
      <c r="E193" s="12">
        <v>46</v>
      </c>
      <c r="F193" s="20">
        <f t="shared" si="8"/>
        <v>14.642220524573466</v>
      </c>
      <c r="G193" s="20">
        <v>1</v>
      </c>
      <c r="H193" s="12">
        <v>6</v>
      </c>
      <c r="I193" s="9">
        <f t="shared" si="9"/>
        <v>1.6838553603259487E-2</v>
      </c>
      <c r="J193" s="9">
        <f t="shared" si="10"/>
        <v>-1.6424286457480362</v>
      </c>
      <c r="K193" s="9">
        <f t="shared" si="11"/>
        <v>0.19350950510133216</v>
      </c>
      <c r="L193" s="12" t="s">
        <v>142</v>
      </c>
      <c r="M193" s="12"/>
      <c r="N193" s="8" t="s">
        <v>45</v>
      </c>
      <c r="O193" s="35" t="s">
        <v>568</v>
      </c>
      <c r="P193" s="35" t="s">
        <v>569</v>
      </c>
    </row>
    <row r="194" spans="1:16" ht="15.75" x14ac:dyDescent="0.25">
      <c r="A194" s="183">
        <v>1443</v>
      </c>
      <c r="B194" s="12" t="s">
        <v>53</v>
      </c>
      <c r="C194" s="29" t="s">
        <v>146</v>
      </c>
      <c r="D194" s="23" t="s">
        <v>27</v>
      </c>
      <c r="E194" s="12">
        <v>247</v>
      </c>
      <c r="F194" s="20">
        <f t="shared" ref="F194:F257" si="12">E194/3.1416</f>
        <v>78.62235803412274</v>
      </c>
      <c r="G194" s="20">
        <v>7</v>
      </c>
      <c r="H194" s="12">
        <v>16</v>
      </c>
      <c r="I194" s="9">
        <f t="shared" ref="I194:I257" si="13">(3.1416*((F194/100)^2)/4)</f>
        <v>0.48549306086070793</v>
      </c>
      <c r="J194" s="9">
        <f t="shared" ref="J194:J257" si="14">(((LN(F194))*2.121)+(-7.335))</f>
        <v>1.9224356142865338</v>
      </c>
      <c r="K194" s="9">
        <f t="shared" ref="K194:K257" si="15">EXP(J194)</f>
        <v>6.8375919413246882</v>
      </c>
      <c r="L194" s="12" t="s">
        <v>143</v>
      </c>
      <c r="M194" s="12"/>
      <c r="N194" s="8" t="s">
        <v>45</v>
      </c>
      <c r="O194" s="35" t="s">
        <v>570</v>
      </c>
      <c r="P194" s="35" t="s">
        <v>571</v>
      </c>
    </row>
    <row r="195" spans="1:16" ht="15.75" x14ac:dyDescent="0.25">
      <c r="A195" s="183">
        <v>1444</v>
      </c>
      <c r="B195" s="12" t="s">
        <v>53</v>
      </c>
      <c r="C195" s="29" t="s">
        <v>146</v>
      </c>
      <c r="D195" s="23" t="s">
        <v>27</v>
      </c>
      <c r="E195" s="12">
        <v>190</v>
      </c>
      <c r="F195" s="20">
        <f t="shared" si="12"/>
        <v>60.478736949325189</v>
      </c>
      <c r="G195" s="20">
        <v>6</v>
      </c>
      <c r="H195" s="12">
        <v>15</v>
      </c>
      <c r="I195" s="9">
        <f t="shared" si="13"/>
        <v>0.28727400050929458</v>
      </c>
      <c r="J195" s="9">
        <f t="shared" si="14"/>
        <v>1.3659610093509835</v>
      </c>
      <c r="K195" s="9">
        <f t="shared" si="15"/>
        <v>3.9194879072023303</v>
      </c>
      <c r="L195" s="12" t="s">
        <v>143</v>
      </c>
      <c r="M195" s="12"/>
      <c r="N195" s="8" t="s">
        <v>45</v>
      </c>
      <c r="O195" s="35" t="s">
        <v>572</v>
      </c>
      <c r="P195" s="35" t="s">
        <v>573</v>
      </c>
    </row>
    <row r="196" spans="1:16" ht="15.75" x14ac:dyDescent="0.25">
      <c r="A196" s="183">
        <v>1445</v>
      </c>
      <c r="B196" s="12" t="s">
        <v>53</v>
      </c>
      <c r="C196" s="29" t="s">
        <v>146</v>
      </c>
      <c r="D196" s="23" t="s">
        <v>27</v>
      </c>
      <c r="E196" s="12">
        <v>286</v>
      </c>
      <c r="F196" s="20">
        <f t="shared" si="12"/>
        <v>91.036414565826334</v>
      </c>
      <c r="G196" s="20">
        <v>8</v>
      </c>
      <c r="H196" s="12">
        <v>16</v>
      </c>
      <c r="I196" s="9">
        <f t="shared" si="13"/>
        <v>0.65091036414565817</v>
      </c>
      <c r="J196" s="9">
        <f t="shared" si="14"/>
        <v>2.2333815830475006</v>
      </c>
      <c r="K196" s="9">
        <f t="shared" si="15"/>
        <v>9.3313675814158721</v>
      </c>
      <c r="L196" s="12" t="s">
        <v>143</v>
      </c>
      <c r="M196" s="12"/>
      <c r="N196" s="8" t="s">
        <v>45</v>
      </c>
      <c r="O196" s="35" t="s">
        <v>574</v>
      </c>
      <c r="P196" s="35" t="s">
        <v>575</v>
      </c>
    </row>
    <row r="197" spans="1:16" ht="15.75" x14ac:dyDescent="0.25">
      <c r="A197" s="183">
        <v>1446</v>
      </c>
      <c r="B197" s="12" t="s">
        <v>53</v>
      </c>
      <c r="C197" s="29" t="s">
        <v>146</v>
      </c>
      <c r="D197" s="23" t="s">
        <v>27</v>
      </c>
      <c r="E197" s="12">
        <v>140</v>
      </c>
      <c r="F197" s="20">
        <f t="shared" si="12"/>
        <v>44.563279857397504</v>
      </c>
      <c r="G197" s="20">
        <v>4</v>
      </c>
      <c r="H197" s="12">
        <v>13</v>
      </c>
      <c r="I197" s="9">
        <f t="shared" si="13"/>
        <v>0.15597147950089127</v>
      </c>
      <c r="J197" s="9">
        <f t="shared" si="14"/>
        <v>0.71824653065292754</v>
      </c>
      <c r="K197" s="9">
        <f t="shared" si="15"/>
        <v>2.0508339814746255</v>
      </c>
      <c r="L197" s="12" t="s">
        <v>143</v>
      </c>
      <c r="M197" s="12"/>
      <c r="N197" s="8" t="s">
        <v>45</v>
      </c>
      <c r="O197" s="35" t="s">
        <v>576</v>
      </c>
      <c r="P197" s="35" t="s">
        <v>577</v>
      </c>
    </row>
    <row r="198" spans="1:16" ht="15.75" x14ac:dyDescent="0.25">
      <c r="A198" s="183">
        <v>1447</v>
      </c>
      <c r="B198" s="12" t="s">
        <v>63</v>
      </c>
      <c r="C198" s="16" t="s">
        <v>93</v>
      </c>
      <c r="D198" s="31" t="s">
        <v>92</v>
      </c>
      <c r="E198" s="12">
        <v>165</v>
      </c>
      <c r="F198" s="20">
        <f t="shared" si="12"/>
        <v>52.521008403361343</v>
      </c>
      <c r="G198" s="20">
        <v>5</v>
      </c>
      <c r="H198" s="12">
        <v>9</v>
      </c>
      <c r="I198" s="9">
        <f t="shared" si="13"/>
        <v>0.21664915966386558</v>
      </c>
      <c r="J198" s="9">
        <f t="shared" si="14"/>
        <v>1.0667333024417252</v>
      </c>
      <c r="K198" s="9">
        <f t="shared" si="15"/>
        <v>2.9058713754219574</v>
      </c>
      <c r="L198" s="12" t="s">
        <v>142</v>
      </c>
      <c r="M198" s="12"/>
      <c r="N198" s="8" t="s">
        <v>45</v>
      </c>
      <c r="O198" s="35" t="s">
        <v>578</v>
      </c>
      <c r="P198" s="35" t="s">
        <v>579</v>
      </c>
    </row>
    <row r="199" spans="1:16" ht="15.75" x14ac:dyDescent="0.25">
      <c r="A199" s="183">
        <v>1448</v>
      </c>
      <c r="B199" s="12" t="s">
        <v>53</v>
      </c>
      <c r="C199" s="29" t="s">
        <v>146</v>
      </c>
      <c r="D199" s="23" t="s">
        <v>27</v>
      </c>
      <c r="E199" s="12">
        <v>245</v>
      </c>
      <c r="F199" s="20">
        <f t="shared" si="12"/>
        <v>77.985739750445632</v>
      </c>
      <c r="G199" s="20">
        <v>7</v>
      </c>
      <c r="H199" s="12">
        <v>11</v>
      </c>
      <c r="I199" s="9">
        <f t="shared" si="13"/>
        <v>0.47766265597147944</v>
      </c>
      <c r="J199" s="9">
        <f t="shared" si="14"/>
        <v>1.9051916168639602</v>
      </c>
      <c r="K199" s="9">
        <f t="shared" si="15"/>
        <v>6.7206953028184255</v>
      </c>
      <c r="L199" s="12" t="s">
        <v>143</v>
      </c>
      <c r="M199" s="12"/>
      <c r="N199" s="8" t="s">
        <v>45</v>
      </c>
      <c r="O199" s="35" t="s">
        <v>580</v>
      </c>
      <c r="P199" s="35" t="s">
        <v>581</v>
      </c>
    </row>
    <row r="200" spans="1:16" ht="15.75" x14ac:dyDescent="0.25">
      <c r="A200" s="183">
        <v>1449</v>
      </c>
      <c r="B200" s="12" t="s">
        <v>115</v>
      </c>
      <c r="C200" s="12" t="s">
        <v>125</v>
      </c>
      <c r="D200" s="12" t="s">
        <v>35</v>
      </c>
      <c r="E200" s="12">
        <v>49</v>
      </c>
      <c r="F200" s="20">
        <f t="shared" si="12"/>
        <v>15.597147950089127</v>
      </c>
      <c r="G200" s="20">
        <v>1</v>
      </c>
      <c r="H200" s="12">
        <v>6</v>
      </c>
      <c r="I200" s="9">
        <f t="shared" si="13"/>
        <v>1.9106506238859181E-2</v>
      </c>
      <c r="J200" s="9">
        <f t="shared" si="14"/>
        <v>-1.5084261954087674</v>
      </c>
      <c r="K200" s="9">
        <f t="shared" si="15"/>
        <v>0.22125792082216006</v>
      </c>
      <c r="L200" s="12" t="s">
        <v>142</v>
      </c>
      <c r="M200" s="12"/>
      <c r="N200" s="8" t="s">
        <v>45</v>
      </c>
      <c r="O200" s="35" t="s">
        <v>582</v>
      </c>
      <c r="P200" s="35" t="s">
        <v>583</v>
      </c>
    </row>
    <row r="201" spans="1:16" ht="15.75" x14ac:dyDescent="0.25">
      <c r="A201" s="183">
        <v>1450</v>
      </c>
      <c r="B201" s="12" t="s">
        <v>15</v>
      </c>
      <c r="C201" s="12" t="s">
        <v>124</v>
      </c>
      <c r="D201" s="12" t="s">
        <v>26</v>
      </c>
      <c r="E201" s="12">
        <v>98</v>
      </c>
      <c r="F201" s="20">
        <f t="shared" si="12"/>
        <v>31.194295900178254</v>
      </c>
      <c r="G201" s="20">
        <v>3</v>
      </c>
      <c r="H201" s="12">
        <v>5</v>
      </c>
      <c r="I201" s="9">
        <f t="shared" si="13"/>
        <v>7.6426024955436725E-2</v>
      </c>
      <c r="J201" s="9">
        <f t="shared" si="14"/>
        <v>-3.8261025441124197E-2</v>
      </c>
      <c r="K201" s="9">
        <f t="shared" si="15"/>
        <v>0.96246168111515096</v>
      </c>
      <c r="L201" s="12" t="s">
        <v>142</v>
      </c>
      <c r="M201" s="12"/>
      <c r="N201" s="8" t="s">
        <v>45</v>
      </c>
      <c r="O201" s="35" t="s">
        <v>586</v>
      </c>
      <c r="P201" s="35" t="s">
        <v>587</v>
      </c>
    </row>
    <row r="202" spans="1:16" ht="15.75" x14ac:dyDescent="0.25">
      <c r="A202" s="183">
        <v>1451</v>
      </c>
      <c r="B202" s="12" t="s">
        <v>9</v>
      </c>
      <c r="C202" s="12" t="s">
        <v>129</v>
      </c>
      <c r="D202" s="12" t="s">
        <v>13</v>
      </c>
      <c r="E202" s="12">
        <v>55</v>
      </c>
      <c r="F202" s="20">
        <f t="shared" si="12"/>
        <v>17.50700280112045</v>
      </c>
      <c r="G202" s="20">
        <v>1</v>
      </c>
      <c r="H202" s="12">
        <v>4</v>
      </c>
      <c r="I202" s="9">
        <f t="shared" si="13"/>
        <v>2.4072128851540621E-2</v>
      </c>
      <c r="J202" s="9">
        <f t="shared" si="14"/>
        <v>-1.2634233618233353</v>
      </c>
      <c r="K202" s="9">
        <f t="shared" si="15"/>
        <v>0.28268463636772356</v>
      </c>
      <c r="L202" s="12" t="s">
        <v>142</v>
      </c>
      <c r="M202" s="12" t="s">
        <v>48</v>
      </c>
      <c r="N202" s="8" t="s">
        <v>45</v>
      </c>
      <c r="O202" s="35" t="s">
        <v>600</v>
      </c>
      <c r="P202" s="35" t="s">
        <v>601</v>
      </c>
    </row>
    <row r="203" spans="1:16" ht="15.75" x14ac:dyDescent="0.25">
      <c r="A203" s="183">
        <v>1452</v>
      </c>
      <c r="B203" s="12" t="s">
        <v>53</v>
      </c>
      <c r="C203" s="29" t="s">
        <v>146</v>
      </c>
      <c r="D203" s="23" t="s">
        <v>27</v>
      </c>
      <c r="E203" s="12">
        <v>174</v>
      </c>
      <c r="F203" s="20">
        <f t="shared" si="12"/>
        <v>55.385790679908325</v>
      </c>
      <c r="G203" s="20">
        <v>5</v>
      </c>
      <c r="H203" s="12">
        <v>13</v>
      </c>
      <c r="I203" s="9">
        <f t="shared" si="13"/>
        <v>0.24092818945760117</v>
      </c>
      <c r="J203" s="9">
        <f t="shared" si="14"/>
        <v>1.179379241932609</v>
      </c>
      <c r="K203" s="9">
        <f t="shared" si="15"/>
        <v>3.252354650740414</v>
      </c>
      <c r="L203" s="12" t="s">
        <v>143</v>
      </c>
      <c r="M203" s="12"/>
      <c r="N203" s="8" t="s">
        <v>45</v>
      </c>
      <c r="O203" s="35" t="s">
        <v>602</v>
      </c>
      <c r="P203" s="35" t="s">
        <v>603</v>
      </c>
    </row>
    <row r="204" spans="1:16" ht="15.75" x14ac:dyDescent="0.25">
      <c r="A204" s="183">
        <v>1453</v>
      </c>
      <c r="B204" s="12" t="s">
        <v>9</v>
      </c>
      <c r="C204" s="12" t="s">
        <v>129</v>
      </c>
      <c r="D204" s="12" t="s">
        <v>13</v>
      </c>
      <c r="E204" s="12">
        <v>38</v>
      </c>
      <c r="F204" s="20">
        <f t="shared" si="12"/>
        <v>12.095747389865037</v>
      </c>
      <c r="G204" s="20">
        <v>1</v>
      </c>
      <c r="H204" s="12">
        <v>3</v>
      </c>
      <c r="I204" s="9">
        <f t="shared" si="13"/>
        <v>1.1490960020371786E-2</v>
      </c>
      <c r="J204" s="9">
        <f t="shared" si="14"/>
        <v>-2.0476568029217432</v>
      </c>
      <c r="K204" s="9">
        <f t="shared" si="15"/>
        <v>0.12903690852812605</v>
      </c>
      <c r="L204" s="12" t="s">
        <v>142</v>
      </c>
      <c r="M204" s="12" t="s">
        <v>48</v>
      </c>
      <c r="N204" s="8" t="s">
        <v>45</v>
      </c>
      <c r="O204" s="35" t="s">
        <v>604</v>
      </c>
      <c r="P204" s="35" t="s">
        <v>605</v>
      </c>
    </row>
    <row r="205" spans="1:16" ht="15.75" x14ac:dyDescent="0.25">
      <c r="A205" s="183">
        <v>1454</v>
      </c>
      <c r="B205" s="12" t="s">
        <v>104</v>
      </c>
      <c r="C205" s="17" t="s">
        <v>145</v>
      </c>
      <c r="D205" s="15" t="s">
        <v>28</v>
      </c>
      <c r="E205" s="12">
        <v>51</v>
      </c>
      <c r="F205" s="20">
        <f t="shared" si="12"/>
        <v>16.233766233766232</v>
      </c>
      <c r="G205" s="20">
        <v>1</v>
      </c>
      <c r="H205" s="12">
        <v>7</v>
      </c>
      <c r="I205" s="9">
        <f t="shared" si="13"/>
        <v>2.0698051948051948E-2</v>
      </c>
      <c r="J205" s="9">
        <f t="shared" si="14"/>
        <v>-1.4235748806931117</v>
      </c>
      <c r="K205" s="9">
        <f t="shared" si="15"/>
        <v>0.24085146081093187</v>
      </c>
      <c r="L205" s="12" t="s">
        <v>142</v>
      </c>
      <c r="M205" s="12"/>
      <c r="N205" s="8" t="s">
        <v>45</v>
      </c>
      <c r="O205" s="35" t="s">
        <v>606</v>
      </c>
      <c r="P205" s="35" t="s">
        <v>607</v>
      </c>
    </row>
    <row r="206" spans="1:16" ht="15.75" x14ac:dyDescent="0.25">
      <c r="A206" s="183">
        <v>1455</v>
      </c>
      <c r="B206" s="12" t="s">
        <v>53</v>
      </c>
      <c r="C206" s="29" t="s">
        <v>146</v>
      </c>
      <c r="D206" s="23" t="s">
        <v>27</v>
      </c>
      <c r="E206" s="12">
        <v>190</v>
      </c>
      <c r="F206" s="20">
        <f t="shared" si="12"/>
        <v>60.478736949325189</v>
      </c>
      <c r="G206" s="20">
        <v>6</v>
      </c>
      <c r="H206" s="12">
        <v>14</v>
      </c>
      <c r="I206" s="9">
        <f t="shared" si="13"/>
        <v>0.28727400050929458</v>
      </c>
      <c r="J206" s="9">
        <f t="shared" si="14"/>
        <v>1.3659610093509835</v>
      </c>
      <c r="K206" s="9">
        <f t="shared" si="15"/>
        <v>3.9194879072023303</v>
      </c>
      <c r="L206" s="12" t="s">
        <v>143</v>
      </c>
      <c r="M206" s="12"/>
      <c r="N206" s="8" t="s">
        <v>45</v>
      </c>
      <c r="O206" s="35" t="s">
        <v>608</v>
      </c>
      <c r="P206" s="35" t="s">
        <v>609</v>
      </c>
    </row>
    <row r="207" spans="1:16" ht="15.75" x14ac:dyDescent="0.25">
      <c r="A207" s="183">
        <v>1456</v>
      </c>
      <c r="B207" s="12" t="s">
        <v>53</v>
      </c>
      <c r="C207" s="29" t="s">
        <v>146</v>
      </c>
      <c r="D207" s="23" t="s">
        <v>27</v>
      </c>
      <c r="E207" s="12">
        <v>200</v>
      </c>
      <c r="F207" s="20">
        <f t="shared" si="12"/>
        <v>63.661828367710719</v>
      </c>
      <c r="G207" s="20">
        <v>6</v>
      </c>
      <c r="H207" s="12">
        <v>14</v>
      </c>
      <c r="I207" s="9">
        <f t="shared" si="13"/>
        <v>0.31830914183855358</v>
      </c>
      <c r="J207" s="9">
        <f t="shared" si="14"/>
        <v>1.4747540867469775</v>
      </c>
      <c r="K207" s="9">
        <f t="shared" si="15"/>
        <v>4.369961009458466</v>
      </c>
      <c r="L207" s="12" t="s">
        <v>143</v>
      </c>
      <c r="M207" s="12"/>
      <c r="N207" s="8" t="s">
        <v>45</v>
      </c>
      <c r="O207" s="35" t="s">
        <v>610</v>
      </c>
      <c r="P207" s="35" t="s">
        <v>611</v>
      </c>
    </row>
    <row r="208" spans="1:16" ht="15.75" x14ac:dyDescent="0.25">
      <c r="A208" s="183">
        <v>1457</v>
      </c>
      <c r="B208" s="12" t="s">
        <v>9</v>
      </c>
      <c r="C208" s="12" t="s">
        <v>129</v>
      </c>
      <c r="D208" s="12" t="s">
        <v>13</v>
      </c>
      <c r="E208" s="12">
        <v>58</v>
      </c>
      <c r="F208" s="20">
        <f t="shared" si="12"/>
        <v>18.46193022663611</v>
      </c>
      <c r="G208" s="20">
        <v>1</v>
      </c>
      <c r="H208" s="12">
        <v>4</v>
      </c>
      <c r="I208" s="9">
        <f t="shared" si="13"/>
        <v>2.6769798828622356E-2</v>
      </c>
      <c r="J208" s="9">
        <f t="shared" si="14"/>
        <v>-1.1507774223324514</v>
      </c>
      <c r="K208" s="9">
        <f t="shared" si="15"/>
        <v>0.31639070454380491</v>
      </c>
      <c r="L208" s="12" t="s">
        <v>142</v>
      </c>
      <c r="M208" s="12" t="s">
        <v>51</v>
      </c>
      <c r="N208" s="8" t="s">
        <v>45</v>
      </c>
      <c r="O208" s="35" t="s">
        <v>612</v>
      </c>
      <c r="P208" s="35" t="s">
        <v>613</v>
      </c>
    </row>
    <row r="209" spans="1:16" ht="15.75" x14ac:dyDescent="0.25">
      <c r="A209" s="183">
        <v>1458</v>
      </c>
      <c r="B209" s="12" t="s">
        <v>104</v>
      </c>
      <c r="C209" s="17" t="s">
        <v>145</v>
      </c>
      <c r="D209" s="15" t="s">
        <v>28</v>
      </c>
      <c r="E209" s="12">
        <v>42</v>
      </c>
      <c r="F209" s="20">
        <f t="shared" si="12"/>
        <v>13.368983957219251</v>
      </c>
      <c r="G209" s="20">
        <v>1</v>
      </c>
      <c r="H209" s="12">
        <v>5</v>
      </c>
      <c r="I209" s="9">
        <f t="shared" si="13"/>
        <v>1.4037433155080216E-2</v>
      </c>
      <c r="J209" s="9">
        <f t="shared" si="14"/>
        <v>-1.8353797873223829</v>
      </c>
      <c r="K209" s="9">
        <f t="shared" si="15"/>
        <v>0.15955289409340709</v>
      </c>
      <c r="L209" s="12" t="s">
        <v>142</v>
      </c>
      <c r="M209" s="12"/>
      <c r="N209" s="8" t="s">
        <v>45</v>
      </c>
      <c r="O209" s="35" t="s">
        <v>614</v>
      </c>
      <c r="P209" s="35" t="s">
        <v>615</v>
      </c>
    </row>
    <row r="210" spans="1:16" ht="15.75" x14ac:dyDescent="0.25">
      <c r="A210" s="183">
        <v>1459</v>
      </c>
      <c r="B210" s="12" t="s">
        <v>63</v>
      </c>
      <c r="C210" s="16" t="s">
        <v>93</v>
      </c>
      <c r="D210" s="31" t="s">
        <v>92</v>
      </c>
      <c r="E210" s="12">
        <v>51</v>
      </c>
      <c r="F210" s="20">
        <f t="shared" si="12"/>
        <v>16.233766233766232</v>
      </c>
      <c r="G210" s="20">
        <v>1</v>
      </c>
      <c r="H210" s="12">
        <v>4</v>
      </c>
      <c r="I210" s="9">
        <f t="shared" si="13"/>
        <v>2.0698051948051948E-2</v>
      </c>
      <c r="J210" s="9">
        <f t="shared" si="14"/>
        <v>-1.4235748806931117</v>
      </c>
      <c r="K210" s="9">
        <f t="shared" si="15"/>
        <v>0.24085146081093187</v>
      </c>
      <c r="L210" s="12" t="s">
        <v>142</v>
      </c>
      <c r="M210" s="12"/>
      <c r="N210" s="8" t="s">
        <v>45</v>
      </c>
      <c r="O210" s="35" t="s">
        <v>616</v>
      </c>
      <c r="P210" s="35" t="s">
        <v>617</v>
      </c>
    </row>
    <row r="211" spans="1:16" ht="15.75" x14ac:dyDescent="0.25">
      <c r="A211" s="183">
        <v>1460</v>
      </c>
      <c r="B211" s="12" t="s">
        <v>75</v>
      </c>
      <c r="C211" s="30" t="s">
        <v>162</v>
      </c>
      <c r="D211" s="12" t="s">
        <v>119</v>
      </c>
      <c r="E211" s="12">
        <v>234</v>
      </c>
      <c r="F211" s="20">
        <f t="shared" si="12"/>
        <v>74.484339190221547</v>
      </c>
      <c r="G211" s="20">
        <v>7</v>
      </c>
      <c r="H211" s="12">
        <v>15</v>
      </c>
      <c r="I211" s="9">
        <f t="shared" si="13"/>
        <v>0.43573338426279606</v>
      </c>
      <c r="J211" s="9">
        <f t="shared" si="14"/>
        <v>1.8077590379722777</v>
      </c>
      <c r="K211" s="9">
        <f t="shared" si="15"/>
        <v>6.0967694831689396</v>
      </c>
      <c r="L211" s="12" t="s">
        <v>143</v>
      </c>
      <c r="M211" s="12" t="s">
        <v>51</v>
      </c>
      <c r="N211" s="8" t="s">
        <v>45</v>
      </c>
      <c r="O211" s="35" t="s">
        <v>618</v>
      </c>
      <c r="P211" s="35" t="s">
        <v>619</v>
      </c>
    </row>
    <row r="212" spans="1:16" ht="15.75" x14ac:dyDescent="0.25">
      <c r="A212" s="183">
        <v>1461</v>
      </c>
      <c r="B212" s="12" t="s">
        <v>117</v>
      </c>
      <c r="C212" s="30" t="s">
        <v>160</v>
      </c>
      <c r="D212" s="12" t="s">
        <v>35</v>
      </c>
      <c r="E212" s="12">
        <v>48</v>
      </c>
      <c r="F212" s="20">
        <f t="shared" si="12"/>
        <v>15.278838808250573</v>
      </c>
      <c r="G212" s="20">
        <v>1</v>
      </c>
      <c r="H212" s="12">
        <v>6</v>
      </c>
      <c r="I212" s="9">
        <f t="shared" si="13"/>
        <v>1.8334606569900685E-2</v>
      </c>
      <c r="J212" s="9">
        <f t="shared" si="14"/>
        <v>-1.5521597035657697</v>
      </c>
      <c r="K212" s="9">
        <f t="shared" si="15"/>
        <v>0.21179007576086675</v>
      </c>
      <c r="L212" s="12" t="s">
        <v>142</v>
      </c>
      <c r="M212" s="12"/>
      <c r="N212" s="8" t="s">
        <v>45</v>
      </c>
      <c r="O212" s="35" t="s">
        <v>620</v>
      </c>
      <c r="P212" s="35" t="s">
        <v>621</v>
      </c>
    </row>
    <row r="213" spans="1:16" ht="15.75" x14ac:dyDescent="0.25">
      <c r="A213" s="183">
        <v>1462</v>
      </c>
      <c r="B213" s="12" t="s">
        <v>69</v>
      </c>
      <c r="C213" s="30" t="s">
        <v>157</v>
      </c>
      <c r="D213" s="12" t="s">
        <v>11</v>
      </c>
      <c r="E213" s="12">
        <v>132</v>
      </c>
      <c r="F213" s="20">
        <f t="shared" si="12"/>
        <v>42.016806722689076</v>
      </c>
      <c r="G213" s="20">
        <v>4</v>
      </c>
      <c r="H213" s="12">
        <v>12</v>
      </c>
      <c r="I213" s="9">
        <f t="shared" si="13"/>
        <v>0.13865546218487396</v>
      </c>
      <c r="J213" s="9">
        <f t="shared" si="14"/>
        <v>0.59344583010428575</v>
      </c>
      <c r="K213" s="9">
        <f t="shared" si="15"/>
        <v>1.8102153753490031</v>
      </c>
      <c r="L213" s="12" t="s">
        <v>143</v>
      </c>
      <c r="M213" s="12"/>
      <c r="N213" s="8" t="s">
        <v>45</v>
      </c>
      <c r="O213" s="35" t="s">
        <v>622</v>
      </c>
      <c r="P213" s="35" t="s">
        <v>623</v>
      </c>
    </row>
    <row r="214" spans="1:16" ht="15.75" x14ac:dyDescent="0.25">
      <c r="A214" s="183">
        <v>1463</v>
      </c>
      <c r="B214" s="12" t="s">
        <v>63</v>
      </c>
      <c r="C214" s="16" t="s">
        <v>93</v>
      </c>
      <c r="D214" s="31" t="s">
        <v>92</v>
      </c>
      <c r="E214" s="12">
        <v>72</v>
      </c>
      <c r="F214" s="20">
        <f t="shared" si="12"/>
        <v>22.918258212375861</v>
      </c>
      <c r="G214" s="20">
        <v>2</v>
      </c>
      <c r="H214" s="12">
        <v>5</v>
      </c>
      <c r="I214" s="9">
        <f t="shared" si="13"/>
        <v>4.1252864782276556E-2</v>
      </c>
      <c r="J214" s="9">
        <f t="shared" si="14"/>
        <v>-0.69216820926835343</v>
      </c>
      <c r="K214" s="9">
        <f t="shared" si="15"/>
        <v>0.50048972532019842</v>
      </c>
      <c r="L214" s="12" t="s">
        <v>142</v>
      </c>
      <c r="M214" s="12"/>
      <c r="N214" s="8" t="s">
        <v>45</v>
      </c>
      <c r="O214" s="35" t="s">
        <v>624</v>
      </c>
      <c r="P214" s="35" t="s">
        <v>625</v>
      </c>
    </row>
    <row r="215" spans="1:16" ht="15.75" x14ac:dyDescent="0.25">
      <c r="A215" s="183">
        <v>1464</v>
      </c>
      <c r="B215" s="12" t="s">
        <v>53</v>
      </c>
      <c r="C215" s="29" t="s">
        <v>146</v>
      </c>
      <c r="D215" s="23" t="s">
        <v>27</v>
      </c>
      <c r="E215" s="12">
        <v>222</v>
      </c>
      <c r="F215" s="20">
        <f t="shared" si="12"/>
        <v>70.664629488158894</v>
      </c>
      <c r="G215" s="20">
        <v>7</v>
      </c>
      <c r="H215" s="12">
        <v>16</v>
      </c>
      <c r="I215" s="9">
        <f t="shared" si="13"/>
        <v>0.39218869365928183</v>
      </c>
      <c r="J215" s="9">
        <f t="shared" si="14"/>
        <v>1.6961016792496979</v>
      </c>
      <c r="K215" s="9">
        <f t="shared" si="15"/>
        <v>5.4526497285566426</v>
      </c>
      <c r="L215" s="12" t="s">
        <v>143</v>
      </c>
      <c r="M215" s="12"/>
      <c r="N215" s="8" t="s">
        <v>45</v>
      </c>
      <c r="O215" s="35" t="s">
        <v>626</v>
      </c>
      <c r="P215" s="35" t="s">
        <v>627</v>
      </c>
    </row>
    <row r="216" spans="1:16" ht="15.75" x14ac:dyDescent="0.25">
      <c r="A216" s="183">
        <v>1465</v>
      </c>
      <c r="B216" s="12" t="s">
        <v>53</v>
      </c>
      <c r="C216" s="29" t="s">
        <v>146</v>
      </c>
      <c r="D216" s="23" t="s">
        <v>27</v>
      </c>
      <c r="E216" s="12">
        <v>130</v>
      </c>
      <c r="F216" s="20">
        <f t="shared" si="12"/>
        <v>41.380188439011967</v>
      </c>
      <c r="G216" s="20">
        <v>4</v>
      </c>
      <c r="H216" s="12">
        <v>14</v>
      </c>
      <c r="I216" s="9">
        <f t="shared" si="13"/>
        <v>0.13448561242678889</v>
      </c>
      <c r="J216" s="9">
        <f t="shared" si="14"/>
        <v>0.56106352171488361</v>
      </c>
      <c r="K216" s="9">
        <f t="shared" si="15"/>
        <v>1.7525353689408558</v>
      </c>
      <c r="L216" s="12" t="s">
        <v>143</v>
      </c>
      <c r="M216" s="12"/>
      <c r="N216" s="8" t="s">
        <v>45</v>
      </c>
      <c r="O216" s="35" t="s">
        <v>529</v>
      </c>
      <c r="P216" s="35" t="s">
        <v>628</v>
      </c>
    </row>
    <row r="217" spans="1:16" ht="15.75" x14ac:dyDescent="0.25">
      <c r="A217" s="183">
        <v>1466</v>
      </c>
      <c r="B217" s="12" t="s">
        <v>53</v>
      </c>
      <c r="C217" s="29" t="s">
        <v>146</v>
      </c>
      <c r="D217" s="23" t="s">
        <v>27</v>
      </c>
      <c r="E217" s="12">
        <v>124</v>
      </c>
      <c r="F217" s="20">
        <f t="shared" si="12"/>
        <v>39.470333587980647</v>
      </c>
      <c r="G217" s="20">
        <v>3</v>
      </c>
      <c r="H217" s="12">
        <v>14</v>
      </c>
      <c r="I217" s="9">
        <f t="shared" si="13"/>
        <v>0.12235803412274002</v>
      </c>
      <c r="J217" s="9">
        <f t="shared" si="14"/>
        <v>0.46084015294687664</v>
      </c>
      <c r="K217" s="9">
        <f t="shared" si="15"/>
        <v>1.58540540864248</v>
      </c>
      <c r="L217" s="12" t="s">
        <v>143</v>
      </c>
      <c r="M217" s="12"/>
      <c r="N217" s="8" t="s">
        <v>45</v>
      </c>
      <c r="O217" s="35" t="s">
        <v>629</v>
      </c>
      <c r="P217" s="35" t="s">
        <v>630</v>
      </c>
    </row>
    <row r="218" spans="1:16" ht="15.75" x14ac:dyDescent="0.25">
      <c r="A218" s="183">
        <v>1467</v>
      </c>
      <c r="B218" s="12" t="s">
        <v>115</v>
      </c>
      <c r="C218" s="12" t="s">
        <v>125</v>
      </c>
      <c r="D218" s="12" t="s">
        <v>35</v>
      </c>
      <c r="E218" s="12">
        <v>115</v>
      </c>
      <c r="F218" s="20">
        <f t="shared" si="12"/>
        <v>36.605551311433665</v>
      </c>
      <c r="G218" s="20">
        <v>3</v>
      </c>
      <c r="H218" s="12">
        <v>5</v>
      </c>
      <c r="I218" s="9">
        <f t="shared" si="13"/>
        <v>0.1052409600203718</v>
      </c>
      <c r="J218" s="9">
        <f t="shared" si="14"/>
        <v>0.30102399655704648</v>
      </c>
      <c r="K218" s="9">
        <f t="shared" si="15"/>
        <v>1.3512417662991014</v>
      </c>
      <c r="L218" s="12" t="s">
        <v>142</v>
      </c>
      <c r="M218" s="12"/>
      <c r="N218" s="8" t="s">
        <v>45</v>
      </c>
      <c r="O218" s="35" t="s">
        <v>631</v>
      </c>
      <c r="P218" s="35" t="s">
        <v>632</v>
      </c>
    </row>
    <row r="219" spans="1:16" ht="15.75" x14ac:dyDescent="0.25">
      <c r="A219" s="183">
        <v>1468</v>
      </c>
      <c r="B219" s="12" t="s">
        <v>53</v>
      </c>
      <c r="C219" s="29" t="s">
        <v>146</v>
      </c>
      <c r="D219" s="23" t="s">
        <v>27</v>
      </c>
      <c r="E219" s="12">
        <v>122</v>
      </c>
      <c r="F219" s="20">
        <f t="shared" si="12"/>
        <v>38.833715304303539</v>
      </c>
      <c r="G219" s="20">
        <v>3</v>
      </c>
      <c r="H219" s="12">
        <v>14</v>
      </c>
      <c r="I219" s="9">
        <f t="shared" si="13"/>
        <v>0.11844283167812579</v>
      </c>
      <c r="J219" s="9">
        <f t="shared" si="14"/>
        <v>0.42635158817783037</v>
      </c>
      <c r="K219" s="9">
        <f t="shared" si="15"/>
        <v>1.5316591937418771</v>
      </c>
      <c r="L219" s="12" t="s">
        <v>143</v>
      </c>
      <c r="M219" s="12"/>
      <c r="N219" s="8" t="s">
        <v>45</v>
      </c>
      <c r="O219" s="35" t="s">
        <v>555</v>
      </c>
      <c r="P219" s="35" t="s">
        <v>633</v>
      </c>
    </row>
    <row r="220" spans="1:16" ht="15.75" x14ac:dyDescent="0.25">
      <c r="A220" s="183">
        <v>1469</v>
      </c>
      <c r="B220" s="12" t="s">
        <v>53</v>
      </c>
      <c r="C220" s="29" t="s">
        <v>146</v>
      </c>
      <c r="D220" s="23" t="s">
        <v>27</v>
      </c>
      <c r="E220" s="12">
        <v>212</v>
      </c>
      <c r="F220" s="20">
        <f t="shared" si="12"/>
        <v>67.481538069773364</v>
      </c>
      <c r="G220" s="20">
        <v>6</v>
      </c>
      <c r="H220" s="12">
        <v>16</v>
      </c>
      <c r="I220" s="9">
        <f t="shared" si="13"/>
        <v>0.35765215176979881</v>
      </c>
      <c r="J220" s="9">
        <f t="shared" si="14"/>
        <v>1.5983424408779312</v>
      </c>
      <c r="K220" s="9">
        <f t="shared" si="15"/>
        <v>4.9448292807940888</v>
      </c>
      <c r="L220" s="12" t="s">
        <v>143</v>
      </c>
      <c r="M220" s="12"/>
      <c r="N220" s="8" t="s">
        <v>45</v>
      </c>
      <c r="O220" s="35" t="s">
        <v>634</v>
      </c>
      <c r="P220" s="35" t="s">
        <v>635</v>
      </c>
    </row>
    <row r="221" spans="1:16" ht="15.75" x14ac:dyDescent="0.25">
      <c r="A221" s="183">
        <v>1470</v>
      </c>
      <c r="B221" s="12" t="s">
        <v>14</v>
      </c>
      <c r="C221" s="8" t="s">
        <v>91</v>
      </c>
      <c r="D221" s="8" t="s">
        <v>31</v>
      </c>
      <c r="E221" s="12">
        <v>100</v>
      </c>
      <c r="F221" s="20">
        <f t="shared" si="12"/>
        <v>31.830914183855359</v>
      </c>
      <c r="G221" s="20">
        <v>3</v>
      </c>
      <c r="H221" s="12">
        <v>13</v>
      </c>
      <c r="I221" s="9">
        <f t="shared" si="13"/>
        <v>7.9577285459638394E-2</v>
      </c>
      <c r="J221" s="9">
        <f t="shared" si="14"/>
        <v>4.5889167793351504E-3</v>
      </c>
      <c r="K221" s="9">
        <f t="shared" si="15"/>
        <v>1.0045994619821215</v>
      </c>
      <c r="L221" s="12" t="s">
        <v>143</v>
      </c>
      <c r="M221" s="12"/>
      <c r="N221" s="8" t="s">
        <v>45</v>
      </c>
      <c r="O221" s="35" t="s">
        <v>662</v>
      </c>
      <c r="P221" s="35" t="s">
        <v>663</v>
      </c>
    </row>
    <row r="222" spans="1:16" ht="15.75" x14ac:dyDescent="0.25">
      <c r="A222" s="183">
        <v>1471</v>
      </c>
      <c r="B222" s="12" t="s">
        <v>53</v>
      </c>
      <c r="C222" s="29" t="s">
        <v>146</v>
      </c>
      <c r="D222" s="23" t="s">
        <v>27</v>
      </c>
      <c r="E222" s="12">
        <v>170</v>
      </c>
      <c r="F222" s="20">
        <f t="shared" si="12"/>
        <v>54.112554112554115</v>
      </c>
      <c r="G222" s="20">
        <v>5</v>
      </c>
      <c r="H222" s="12">
        <v>15</v>
      </c>
      <c r="I222" s="9">
        <f t="shared" si="13"/>
        <v>0.22997835497835495</v>
      </c>
      <c r="J222" s="9">
        <f t="shared" si="14"/>
        <v>1.1300514372821988</v>
      </c>
      <c r="K222" s="9">
        <f t="shared" si="15"/>
        <v>3.0958157363770038</v>
      </c>
      <c r="L222" s="12" t="s">
        <v>143</v>
      </c>
      <c r="M222" s="12"/>
      <c r="N222" s="8" t="s">
        <v>45</v>
      </c>
      <c r="O222" s="35" t="s">
        <v>664</v>
      </c>
      <c r="P222" s="35" t="s">
        <v>665</v>
      </c>
    </row>
    <row r="223" spans="1:16" ht="15.75" x14ac:dyDescent="0.25">
      <c r="A223" s="183">
        <v>1472</v>
      </c>
      <c r="B223" s="12" t="s">
        <v>14</v>
      </c>
      <c r="C223" s="8" t="s">
        <v>91</v>
      </c>
      <c r="D223" s="8" t="s">
        <v>31</v>
      </c>
      <c r="E223" s="12">
        <v>60</v>
      </c>
      <c r="F223" s="20">
        <f t="shared" si="12"/>
        <v>19.098548510313215</v>
      </c>
      <c r="G223" s="20">
        <v>1</v>
      </c>
      <c r="H223" s="12">
        <v>5</v>
      </c>
      <c r="I223" s="9">
        <f t="shared" si="13"/>
        <v>2.8647822765469819E-2</v>
      </c>
      <c r="J223" s="9">
        <f t="shared" si="14"/>
        <v>-1.0788722312283312</v>
      </c>
      <c r="K223" s="9">
        <f t="shared" si="15"/>
        <v>0.33997872691435749</v>
      </c>
      <c r="L223" s="12" t="s">
        <v>142</v>
      </c>
      <c r="M223" s="12"/>
      <c r="N223" s="8" t="s">
        <v>45</v>
      </c>
      <c r="O223" s="35" t="s">
        <v>525</v>
      </c>
      <c r="P223" s="35" t="s">
        <v>666</v>
      </c>
    </row>
    <row r="224" spans="1:16" ht="15.75" x14ac:dyDescent="0.25">
      <c r="A224" s="183">
        <v>1473</v>
      </c>
      <c r="B224" s="12" t="s">
        <v>53</v>
      </c>
      <c r="C224" s="29" t="s">
        <v>146</v>
      </c>
      <c r="D224" s="23" t="s">
        <v>27</v>
      </c>
      <c r="E224" s="12">
        <v>195</v>
      </c>
      <c r="F224" s="20">
        <f t="shared" si="12"/>
        <v>62.070282658517954</v>
      </c>
      <c r="G224" s="20">
        <v>6</v>
      </c>
      <c r="H224" s="12">
        <v>15</v>
      </c>
      <c r="I224" s="9">
        <f t="shared" si="13"/>
        <v>0.30259262796027497</v>
      </c>
      <c r="J224" s="9">
        <f t="shared" si="14"/>
        <v>1.4210550160123008</v>
      </c>
      <c r="K224" s="9">
        <f t="shared" si="15"/>
        <v>4.1414874717997163</v>
      </c>
      <c r="L224" s="12" t="s">
        <v>143</v>
      </c>
      <c r="M224" s="12"/>
      <c r="N224" s="8" t="s">
        <v>45</v>
      </c>
      <c r="O224" s="35" t="s">
        <v>667</v>
      </c>
      <c r="P224" s="35" t="s">
        <v>615</v>
      </c>
    </row>
    <row r="225" spans="1:16" ht="15.75" x14ac:dyDescent="0.25">
      <c r="A225" s="183">
        <v>1474</v>
      </c>
      <c r="B225" s="12" t="s">
        <v>63</v>
      </c>
      <c r="C225" s="16" t="s">
        <v>93</v>
      </c>
      <c r="D225" s="31" t="s">
        <v>92</v>
      </c>
      <c r="E225" s="12">
        <v>83</v>
      </c>
      <c r="F225" s="20">
        <f t="shared" si="12"/>
        <v>26.419658772599949</v>
      </c>
      <c r="G225" s="20">
        <v>2</v>
      </c>
      <c r="H225" s="12">
        <v>5</v>
      </c>
      <c r="I225" s="9">
        <f t="shared" si="13"/>
        <v>5.4820791953144883E-2</v>
      </c>
      <c r="J225" s="9">
        <f t="shared" si="14"/>
        <v>-0.39061611856482337</v>
      </c>
      <c r="K225" s="9">
        <f t="shared" si="15"/>
        <v>0.6766398556680584</v>
      </c>
      <c r="L225" s="12" t="s">
        <v>142</v>
      </c>
      <c r="M225" s="12"/>
      <c r="N225" s="8" t="s">
        <v>45</v>
      </c>
      <c r="O225" s="35" t="s">
        <v>668</v>
      </c>
      <c r="P225" s="35" t="s">
        <v>669</v>
      </c>
    </row>
    <row r="226" spans="1:16" ht="15.75" x14ac:dyDescent="0.25">
      <c r="A226" s="183">
        <v>1475</v>
      </c>
      <c r="B226" s="12" t="s">
        <v>104</v>
      </c>
      <c r="C226" s="17" t="s">
        <v>145</v>
      </c>
      <c r="D226" s="15" t="s">
        <v>28</v>
      </c>
      <c r="E226" s="12">
        <v>134</v>
      </c>
      <c r="F226" s="20">
        <f t="shared" si="12"/>
        <v>42.653425006366184</v>
      </c>
      <c r="G226" s="20">
        <v>4</v>
      </c>
      <c r="H226" s="12">
        <v>15</v>
      </c>
      <c r="I226" s="9">
        <f t="shared" si="13"/>
        <v>0.14288897377132673</v>
      </c>
      <c r="J226" s="9">
        <f t="shared" si="14"/>
        <v>0.6253411679944767</v>
      </c>
      <c r="K226" s="9">
        <f t="shared" si="15"/>
        <v>1.8688834518988797</v>
      </c>
      <c r="L226" s="12" t="s">
        <v>143</v>
      </c>
      <c r="M226" s="12"/>
      <c r="N226" s="8" t="s">
        <v>45</v>
      </c>
      <c r="O226" s="35" t="s">
        <v>670</v>
      </c>
      <c r="P226" s="35" t="s">
        <v>671</v>
      </c>
    </row>
    <row r="227" spans="1:16" ht="15.75" x14ac:dyDescent="0.25">
      <c r="A227" s="183">
        <v>1476</v>
      </c>
      <c r="B227" s="12" t="s">
        <v>63</v>
      </c>
      <c r="C227" s="16" t="s">
        <v>93</v>
      </c>
      <c r="D227" s="31" t="s">
        <v>92</v>
      </c>
      <c r="E227" s="12">
        <v>35</v>
      </c>
      <c r="F227" s="20">
        <f t="shared" si="12"/>
        <v>11.140819964349376</v>
      </c>
      <c r="G227" s="20">
        <v>1</v>
      </c>
      <c r="H227" s="12">
        <v>4</v>
      </c>
      <c r="I227" s="9">
        <f t="shared" si="13"/>
        <v>9.7482174688057043E-3</v>
      </c>
      <c r="J227" s="9">
        <f t="shared" si="14"/>
        <v>-2.2220838092823607</v>
      </c>
      <c r="K227" s="9">
        <f t="shared" si="15"/>
        <v>0.10838302379668988</v>
      </c>
      <c r="L227" s="12" t="s">
        <v>142</v>
      </c>
      <c r="M227" s="12"/>
      <c r="N227" s="8" t="s">
        <v>45</v>
      </c>
      <c r="O227" s="35" t="s">
        <v>672</v>
      </c>
      <c r="P227" s="35" t="s">
        <v>673</v>
      </c>
    </row>
    <row r="228" spans="1:16" ht="15.75" x14ac:dyDescent="0.25">
      <c r="A228" s="183">
        <v>1477</v>
      </c>
      <c r="B228" s="12" t="s">
        <v>53</v>
      </c>
      <c r="C228" s="29" t="s">
        <v>146</v>
      </c>
      <c r="D228" s="23" t="s">
        <v>27</v>
      </c>
      <c r="E228" s="12">
        <v>100</v>
      </c>
      <c r="F228" s="20">
        <f t="shared" si="12"/>
        <v>31.830914183855359</v>
      </c>
      <c r="G228" s="20">
        <v>3</v>
      </c>
      <c r="H228" s="12">
        <v>8</v>
      </c>
      <c r="I228" s="9">
        <f t="shared" si="13"/>
        <v>7.9577285459638394E-2</v>
      </c>
      <c r="J228" s="9">
        <f t="shared" si="14"/>
        <v>4.5889167793351504E-3</v>
      </c>
      <c r="K228" s="9">
        <f t="shared" si="15"/>
        <v>1.0045994619821215</v>
      </c>
      <c r="L228" s="12" t="s">
        <v>142</v>
      </c>
      <c r="M228" s="12"/>
      <c r="N228" s="8" t="s">
        <v>45</v>
      </c>
      <c r="O228" s="35" t="s">
        <v>674</v>
      </c>
      <c r="P228" s="35" t="s">
        <v>607</v>
      </c>
    </row>
    <row r="229" spans="1:16" ht="15.75" x14ac:dyDescent="0.25">
      <c r="A229" s="183">
        <v>1478</v>
      </c>
      <c r="B229" s="12" t="s">
        <v>63</v>
      </c>
      <c r="C229" s="16" t="s">
        <v>93</v>
      </c>
      <c r="D229" s="31" t="s">
        <v>92</v>
      </c>
      <c r="E229" s="12">
        <v>122</v>
      </c>
      <c r="F229" s="20">
        <f t="shared" si="12"/>
        <v>38.833715304303539</v>
      </c>
      <c r="G229" s="20">
        <v>3</v>
      </c>
      <c r="H229" s="12">
        <v>5</v>
      </c>
      <c r="I229" s="9">
        <f t="shared" si="13"/>
        <v>0.11844283167812579</v>
      </c>
      <c r="J229" s="9">
        <f t="shared" si="14"/>
        <v>0.42635158817783037</v>
      </c>
      <c r="K229" s="9">
        <f t="shared" si="15"/>
        <v>1.5316591937418771</v>
      </c>
      <c r="L229" s="12" t="s">
        <v>142</v>
      </c>
      <c r="M229" s="12"/>
      <c r="N229" s="8" t="s">
        <v>45</v>
      </c>
      <c r="O229" s="35" t="s">
        <v>675</v>
      </c>
      <c r="P229" s="35" t="s">
        <v>676</v>
      </c>
    </row>
    <row r="230" spans="1:16" ht="15.75" x14ac:dyDescent="0.25">
      <c r="A230" s="183">
        <v>1479</v>
      </c>
      <c r="B230" s="12" t="s">
        <v>63</v>
      </c>
      <c r="C230" s="16" t="s">
        <v>93</v>
      </c>
      <c r="D230" s="31" t="s">
        <v>92</v>
      </c>
      <c r="E230" s="12">
        <v>115</v>
      </c>
      <c r="F230" s="20">
        <f t="shared" si="12"/>
        <v>36.605551311433665</v>
      </c>
      <c r="G230" s="20">
        <v>3</v>
      </c>
      <c r="H230" s="12">
        <v>6</v>
      </c>
      <c r="I230" s="9">
        <f t="shared" si="13"/>
        <v>0.1052409600203718</v>
      </c>
      <c r="J230" s="9">
        <f t="shared" si="14"/>
        <v>0.30102399655704648</v>
      </c>
      <c r="K230" s="9">
        <f t="shared" si="15"/>
        <v>1.3512417662991014</v>
      </c>
      <c r="L230" s="12" t="s">
        <v>142</v>
      </c>
      <c r="M230" s="12"/>
      <c r="N230" s="8" t="s">
        <v>45</v>
      </c>
      <c r="O230" s="35" t="s">
        <v>677</v>
      </c>
      <c r="P230" s="35" t="s">
        <v>678</v>
      </c>
    </row>
    <row r="231" spans="1:16" ht="15.75" x14ac:dyDescent="0.25">
      <c r="A231" s="183">
        <v>1480</v>
      </c>
      <c r="B231" s="12" t="s">
        <v>53</v>
      </c>
      <c r="C231" s="29" t="s">
        <v>146</v>
      </c>
      <c r="D231" s="23" t="s">
        <v>27</v>
      </c>
      <c r="E231" s="12">
        <v>115</v>
      </c>
      <c r="F231" s="20">
        <f t="shared" si="12"/>
        <v>36.605551311433665</v>
      </c>
      <c r="G231" s="20">
        <v>3</v>
      </c>
      <c r="H231" s="12">
        <v>8</v>
      </c>
      <c r="I231" s="9">
        <f t="shared" si="13"/>
        <v>0.1052409600203718</v>
      </c>
      <c r="J231" s="9">
        <f t="shared" si="14"/>
        <v>0.30102399655704648</v>
      </c>
      <c r="K231" s="9">
        <f t="shared" si="15"/>
        <v>1.3512417662991014</v>
      </c>
      <c r="L231" s="12" t="s">
        <v>142</v>
      </c>
      <c r="M231" s="12"/>
      <c r="N231" s="8" t="s">
        <v>45</v>
      </c>
      <c r="O231" s="35" t="s">
        <v>679</v>
      </c>
      <c r="P231" s="35" t="s">
        <v>680</v>
      </c>
    </row>
    <row r="232" spans="1:16" ht="15.75" x14ac:dyDescent="0.25">
      <c r="A232" s="183">
        <v>1481</v>
      </c>
      <c r="B232" s="12" t="s">
        <v>63</v>
      </c>
      <c r="C232" s="16" t="s">
        <v>93</v>
      </c>
      <c r="D232" s="31" t="s">
        <v>92</v>
      </c>
      <c r="E232" s="12">
        <v>33</v>
      </c>
      <c r="F232" s="20">
        <f t="shared" si="12"/>
        <v>10.504201680672269</v>
      </c>
      <c r="G232" s="20">
        <v>1</v>
      </c>
      <c r="H232" s="12">
        <v>4</v>
      </c>
      <c r="I232" s="9">
        <f t="shared" si="13"/>
        <v>8.6659663865546223E-3</v>
      </c>
      <c r="J232" s="9">
        <f t="shared" si="14"/>
        <v>-2.3468845098310025</v>
      </c>
      <c r="K232" s="9">
        <f t="shared" si="15"/>
        <v>9.5666747223737858E-2</v>
      </c>
      <c r="L232" s="12" t="s">
        <v>142</v>
      </c>
      <c r="M232" s="12"/>
      <c r="N232" s="8" t="s">
        <v>45</v>
      </c>
      <c r="O232" s="35" t="s">
        <v>681</v>
      </c>
      <c r="P232" s="35" t="s">
        <v>682</v>
      </c>
    </row>
    <row r="233" spans="1:16" ht="15.75" x14ac:dyDescent="0.25">
      <c r="A233" s="183">
        <v>1482</v>
      </c>
      <c r="B233" s="12" t="s">
        <v>14</v>
      </c>
      <c r="C233" s="8" t="s">
        <v>91</v>
      </c>
      <c r="D233" s="8" t="s">
        <v>31</v>
      </c>
      <c r="E233" s="12">
        <v>138</v>
      </c>
      <c r="F233" s="20">
        <f t="shared" si="12"/>
        <v>43.926661573720395</v>
      </c>
      <c r="G233" s="20">
        <v>4</v>
      </c>
      <c r="H233" s="12">
        <v>13</v>
      </c>
      <c r="I233" s="9">
        <f t="shared" si="13"/>
        <v>0.15154698242933534</v>
      </c>
      <c r="J233" s="9">
        <f t="shared" si="14"/>
        <v>0.68772801851702337</v>
      </c>
      <c r="K233" s="9">
        <f t="shared" si="15"/>
        <v>1.9891909902544453</v>
      </c>
      <c r="L233" s="12" t="s">
        <v>143</v>
      </c>
      <c r="M233" s="12"/>
      <c r="N233" s="8" t="s">
        <v>45</v>
      </c>
      <c r="O233" s="35" t="s">
        <v>683</v>
      </c>
      <c r="P233" s="35" t="s">
        <v>684</v>
      </c>
    </row>
    <row r="234" spans="1:16" ht="15.75" x14ac:dyDescent="0.25">
      <c r="A234" s="183">
        <v>1483</v>
      </c>
      <c r="B234" s="12" t="s">
        <v>53</v>
      </c>
      <c r="C234" s="29" t="s">
        <v>146</v>
      </c>
      <c r="D234" s="23" t="s">
        <v>27</v>
      </c>
      <c r="E234" s="12">
        <v>160</v>
      </c>
      <c r="F234" s="20">
        <f t="shared" si="12"/>
        <v>50.929462694168578</v>
      </c>
      <c r="G234" s="20">
        <v>5</v>
      </c>
      <c r="H234" s="12">
        <v>14</v>
      </c>
      <c r="I234" s="9">
        <f t="shared" si="13"/>
        <v>0.20371785077667434</v>
      </c>
      <c r="J234" s="9">
        <f t="shared" si="14"/>
        <v>1.0014666144095399</v>
      </c>
      <c r="K234" s="9">
        <f t="shared" si="15"/>
        <v>2.7222714246423578</v>
      </c>
      <c r="L234" s="12" t="s">
        <v>143</v>
      </c>
      <c r="M234" s="12"/>
      <c r="N234" s="8" t="s">
        <v>45</v>
      </c>
      <c r="O234" s="35" t="s">
        <v>685</v>
      </c>
      <c r="P234" s="35" t="s">
        <v>686</v>
      </c>
    </row>
    <row r="235" spans="1:16" ht="15.75" x14ac:dyDescent="0.25">
      <c r="A235" s="183">
        <v>1484</v>
      </c>
      <c r="B235" s="12" t="s">
        <v>104</v>
      </c>
      <c r="C235" s="17" t="s">
        <v>145</v>
      </c>
      <c r="D235" s="15" t="s">
        <v>28</v>
      </c>
      <c r="E235" s="12">
        <v>100</v>
      </c>
      <c r="F235" s="20">
        <f t="shared" si="12"/>
        <v>31.830914183855359</v>
      </c>
      <c r="G235" s="20">
        <v>3</v>
      </c>
      <c r="H235" s="12">
        <v>8</v>
      </c>
      <c r="I235" s="9">
        <f t="shared" si="13"/>
        <v>7.9577285459638394E-2</v>
      </c>
      <c r="J235" s="9">
        <f t="shared" si="14"/>
        <v>4.5889167793351504E-3</v>
      </c>
      <c r="K235" s="9">
        <f t="shared" si="15"/>
        <v>1.0045994619821215</v>
      </c>
      <c r="L235" s="12" t="s">
        <v>142</v>
      </c>
      <c r="M235" s="12"/>
      <c r="N235" s="8" t="s">
        <v>45</v>
      </c>
      <c r="O235" s="35" t="s">
        <v>687</v>
      </c>
      <c r="P235" s="35" t="s">
        <v>688</v>
      </c>
    </row>
    <row r="236" spans="1:16" ht="15.75" x14ac:dyDescent="0.25">
      <c r="A236" s="183">
        <v>1485</v>
      </c>
      <c r="B236" s="12" t="s">
        <v>58</v>
      </c>
      <c r="C236" s="14" t="s">
        <v>126</v>
      </c>
      <c r="D236" s="12" t="s">
        <v>10</v>
      </c>
      <c r="E236" s="12">
        <v>34</v>
      </c>
      <c r="F236" s="20">
        <f t="shared" si="12"/>
        <v>10.822510822510823</v>
      </c>
      <c r="G236" s="20">
        <v>1</v>
      </c>
      <c r="H236" s="12">
        <v>4</v>
      </c>
      <c r="I236" s="9">
        <f t="shared" si="13"/>
        <v>9.1991341991342016E-3</v>
      </c>
      <c r="J236" s="9">
        <f t="shared" si="14"/>
        <v>-2.2835663749905279</v>
      </c>
      <c r="K236" s="9">
        <f t="shared" si="15"/>
        <v>0.10192007258416352</v>
      </c>
      <c r="L236" s="12" t="s">
        <v>142</v>
      </c>
      <c r="M236" s="12"/>
      <c r="N236" s="8" t="s">
        <v>45</v>
      </c>
      <c r="O236" s="35" t="s">
        <v>689</v>
      </c>
      <c r="P236" s="35" t="s">
        <v>673</v>
      </c>
    </row>
    <row r="237" spans="1:16" ht="15.75" x14ac:dyDescent="0.25">
      <c r="A237" s="183">
        <v>1486</v>
      </c>
      <c r="B237" s="12" t="s">
        <v>53</v>
      </c>
      <c r="C237" s="29" t="s">
        <v>146</v>
      </c>
      <c r="D237" s="23" t="s">
        <v>27</v>
      </c>
      <c r="E237" s="12">
        <v>118</v>
      </c>
      <c r="F237" s="20">
        <f t="shared" si="12"/>
        <v>37.560478736949328</v>
      </c>
      <c r="G237" s="20">
        <v>3</v>
      </c>
      <c r="H237" s="12">
        <v>8</v>
      </c>
      <c r="I237" s="9">
        <f t="shared" si="13"/>
        <v>0.11080341227400051</v>
      </c>
      <c r="J237" s="9">
        <f t="shared" si="14"/>
        <v>0.35564504079026893</v>
      </c>
      <c r="K237" s="9">
        <f t="shared" si="15"/>
        <v>1.427100895742516</v>
      </c>
      <c r="L237" s="12" t="s">
        <v>142</v>
      </c>
      <c r="M237" s="12"/>
      <c r="N237" s="8" t="s">
        <v>45</v>
      </c>
      <c r="O237" s="35" t="s">
        <v>690</v>
      </c>
      <c r="P237" s="35" t="s">
        <v>691</v>
      </c>
    </row>
    <row r="238" spans="1:16" ht="15.75" x14ac:dyDescent="0.25">
      <c r="A238" s="183">
        <v>1487</v>
      </c>
      <c r="B238" s="12" t="s">
        <v>14</v>
      </c>
      <c r="C238" s="8" t="s">
        <v>91</v>
      </c>
      <c r="D238" s="8" t="s">
        <v>31</v>
      </c>
      <c r="E238" s="12">
        <v>64</v>
      </c>
      <c r="F238" s="20">
        <f t="shared" si="12"/>
        <v>20.371785077667433</v>
      </c>
      <c r="G238" s="20">
        <v>2</v>
      </c>
      <c r="H238" s="12">
        <v>7</v>
      </c>
      <c r="I238" s="9">
        <f t="shared" si="13"/>
        <v>3.2594856124267893E-2</v>
      </c>
      <c r="J238" s="9">
        <f t="shared" si="14"/>
        <v>-0.94198602789554275</v>
      </c>
      <c r="K238" s="9">
        <f t="shared" si="15"/>
        <v>0.38985280744899331</v>
      </c>
      <c r="L238" s="12" t="s">
        <v>142</v>
      </c>
      <c r="M238" s="12"/>
      <c r="N238" s="8" t="s">
        <v>45</v>
      </c>
      <c r="O238" s="35" t="s">
        <v>692</v>
      </c>
      <c r="P238" s="35" t="s">
        <v>567</v>
      </c>
    </row>
    <row r="239" spans="1:16" ht="15.75" x14ac:dyDescent="0.25">
      <c r="A239" s="183">
        <v>1488</v>
      </c>
      <c r="B239" s="12" t="s">
        <v>14</v>
      </c>
      <c r="C239" s="8" t="s">
        <v>91</v>
      </c>
      <c r="D239" s="8" t="s">
        <v>31</v>
      </c>
      <c r="E239" s="12">
        <v>33</v>
      </c>
      <c r="F239" s="20">
        <f t="shared" si="12"/>
        <v>10.504201680672269</v>
      </c>
      <c r="G239" s="20">
        <v>1</v>
      </c>
      <c r="H239" s="12">
        <v>4</v>
      </c>
      <c r="I239" s="9">
        <f t="shared" si="13"/>
        <v>8.6659663865546223E-3</v>
      </c>
      <c r="J239" s="9">
        <f t="shared" si="14"/>
        <v>-2.3468845098310025</v>
      </c>
      <c r="K239" s="9">
        <f t="shared" si="15"/>
        <v>9.5666747223737858E-2</v>
      </c>
      <c r="L239" s="12" t="s">
        <v>142</v>
      </c>
      <c r="M239" s="12"/>
      <c r="N239" s="8" t="s">
        <v>45</v>
      </c>
      <c r="O239" s="35" t="s">
        <v>693</v>
      </c>
      <c r="P239" s="35" t="s">
        <v>694</v>
      </c>
    </row>
    <row r="240" spans="1:16" ht="15.75" x14ac:dyDescent="0.25">
      <c r="A240" s="183">
        <v>1489</v>
      </c>
      <c r="B240" s="12" t="s">
        <v>63</v>
      </c>
      <c r="C240" s="16" t="s">
        <v>93</v>
      </c>
      <c r="D240" s="31" t="s">
        <v>92</v>
      </c>
      <c r="E240" s="12">
        <v>82</v>
      </c>
      <c r="F240" s="20">
        <f t="shared" si="12"/>
        <v>26.101349630761394</v>
      </c>
      <c r="G240" s="20">
        <v>2</v>
      </c>
      <c r="H240" s="12">
        <v>6</v>
      </c>
      <c r="I240" s="9">
        <f t="shared" si="13"/>
        <v>5.3507766743060854E-2</v>
      </c>
      <c r="J240" s="9">
        <f t="shared" si="14"/>
        <v>-0.41632552425392522</v>
      </c>
      <c r="K240" s="9">
        <f t="shared" si="15"/>
        <v>0.65946556350457108</v>
      </c>
      <c r="L240" s="12" t="s">
        <v>142</v>
      </c>
      <c r="M240" s="12"/>
      <c r="N240" s="8" t="s">
        <v>45</v>
      </c>
      <c r="O240" s="35" t="s">
        <v>695</v>
      </c>
      <c r="P240" s="35" t="s">
        <v>696</v>
      </c>
    </row>
    <row r="241" spans="1:16" ht="15.75" x14ac:dyDescent="0.25">
      <c r="A241" s="183">
        <v>1490</v>
      </c>
      <c r="B241" s="12" t="s">
        <v>15</v>
      </c>
      <c r="C241" s="12" t="s">
        <v>124</v>
      </c>
      <c r="D241" s="12" t="s">
        <v>26</v>
      </c>
      <c r="E241" s="12">
        <v>84</v>
      </c>
      <c r="F241" s="20">
        <f t="shared" si="12"/>
        <v>26.737967914438503</v>
      </c>
      <c r="G241" s="20">
        <v>2</v>
      </c>
      <c r="H241" s="12">
        <v>7</v>
      </c>
      <c r="I241" s="9">
        <f t="shared" si="13"/>
        <v>5.6149732620320865E-2</v>
      </c>
      <c r="J241" s="9">
        <f t="shared" si="14"/>
        <v>-0.36521461735473792</v>
      </c>
      <c r="K241" s="9">
        <f t="shared" si="15"/>
        <v>0.69404768021551599</v>
      </c>
      <c r="L241" s="12" t="s">
        <v>142</v>
      </c>
      <c r="M241" s="12"/>
      <c r="N241" s="8" t="s">
        <v>45</v>
      </c>
      <c r="O241" s="35" t="s">
        <v>697</v>
      </c>
      <c r="P241" s="35" t="s">
        <v>565</v>
      </c>
    </row>
    <row r="242" spans="1:16" ht="15.75" x14ac:dyDescent="0.25">
      <c r="A242" s="183">
        <v>1491</v>
      </c>
      <c r="B242" s="12" t="s">
        <v>63</v>
      </c>
      <c r="C242" s="16" t="s">
        <v>93</v>
      </c>
      <c r="D242" s="31" t="s">
        <v>92</v>
      </c>
      <c r="E242" s="12">
        <v>102</v>
      </c>
      <c r="F242" s="20">
        <f t="shared" si="12"/>
        <v>32.467532467532465</v>
      </c>
      <c r="G242" s="20">
        <v>3</v>
      </c>
      <c r="H242" s="12">
        <v>7</v>
      </c>
      <c r="I242" s="9">
        <f t="shared" si="13"/>
        <v>8.2792207792207792E-2</v>
      </c>
      <c r="J242" s="9">
        <f t="shared" si="14"/>
        <v>4.6590289274532459E-2</v>
      </c>
      <c r="K242" s="9">
        <f t="shared" si="15"/>
        <v>1.047692670209313</v>
      </c>
      <c r="L242" s="12" t="s">
        <v>142</v>
      </c>
      <c r="M242" s="12"/>
      <c r="N242" s="8" t="s">
        <v>45</v>
      </c>
      <c r="O242" s="35" t="s">
        <v>698</v>
      </c>
      <c r="P242" s="35" t="s">
        <v>699</v>
      </c>
    </row>
    <row r="243" spans="1:16" ht="15.75" x14ac:dyDescent="0.25">
      <c r="A243" s="183">
        <v>1492</v>
      </c>
      <c r="B243" s="12" t="s">
        <v>53</v>
      </c>
      <c r="C243" s="29" t="s">
        <v>146</v>
      </c>
      <c r="D243" s="23" t="s">
        <v>27</v>
      </c>
      <c r="E243" s="12">
        <v>190</v>
      </c>
      <c r="F243" s="20">
        <f t="shared" si="12"/>
        <v>60.478736949325189</v>
      </c>
      <c r="G243" s="20">
        <v>6</v>
      </c>
      <c r="H243" s="12">
        <v>13</v>
      </c>
      <c r="I243" s="9">
        <f t="shared" si="13"/>
        <v>0.28727400050929458</v>
      </c>
      <c r="J243" s="9">
        <f t="shared" si="14"/>
        <v>1.3659610093509835</v>
      </c>
      <c r="K243" s="9">
        <f t="shared" si="15"/>
        <v>3.9194879072023303</v>
      </c>
      <c r="L243" s="12" t="s">
        <v>143</v>
      </c>
      <c r="M243" s="12"/>
      <c r="N243" s="8" t="s">
        <v>45</v>
      </c>
      <c r="O243" s="35" t="s">
        <v>449</v>
      </c>
      <c r="P243" s="35" t="s">
        <v>700</v>
      </c>
    </row>
    <row r="244" spans="1:16" ht="15.75" x14ac:dyDescent="0.25">
      <c r="A244" s="183">
        <v>1493</v>
      </c>
      <c r="B244" s="12" t="s">
        <v>63</v>
      </c>
      <c r="C244" s="16" t="s">
        <v>93</v>
      </c>
      <c r="D244" s="31" t="s">
        <v>92</v>
      </c>
      <c r="E244" s="12">
        <v>51</v>
      </c>
      <c r="F244" s="20">
        <f t="shared" si="12"/>
        <v>16.233766233766232</v>
      </c>
      <c r="G244" s="20">
        <v>1</v>
      </c>
      <c r="H244" s="12">
        <v>4</v>
      </c>
      <c r="I244" s="9">
        <f t="shared" si="13"/>
        <v>2.0698051948051948E-2</v>
      </c>
      <c r="J244" s="9">
        <f t="shared" si="14"/>
        <v>-1.4235748806931117</v>
      </c>
      <c r="K244" s="9">
        <f t="shared" si="15"/>
        <v>0.24085146081093187</v>
      </c>
      <c r="L244" s="12" t="s">
        <v>142</v>
      </c>
      <c r="M244" s="12"/>
      <c r="N244" s="8" t="s">
        <v>45</v>
      </c>
      <c r="O244" s="35" t="s">
        <v>465</v>
      </c>
      <c r="P244" s="35" t="s">
        <v>701</v>
      </c>
    </row>
    <row r="245" spans="1:16" ht="15.75" x14ac:dyDescent="0.25">
      <c r="A245" s="183">
        <v>1494</v>
      </c>
      <c r="B245" s="12" t="s">
        <v>104</v>
      </c>
      <c r="C245" s="17" t="s">
        <v>145</v>
      </c>
      <c r="D245" s="15" t="s">
        <v>28</v>
      </c>
      <c r="E245" s="12">
        <v>100</v>
      </c>
      <c r="F245" s="20">
        <f t="shared" si="12"/>
        <v>31.830914183855359</v>
      </c>
      <c r="G245" s="20">
        <v>3</v>
      </c>
      <c r="H245" s="12">
        <v>10</v>
      </c>
      <c r="I245" s="9">
        <f t="shared" si="13"/>
        <v>7.9577285459638394E-2</v>
      </c>
      <c r="J245" s="9">
        <f t="shared" si="14"/>
        <v>4.5889167793351504E-3</v>
      </c>
      <c r="K245" s="9">
        <f t="shared" si="15"/>
        <v>1.0045994619821215</v>
      </c>
      <c r="L245" s="12" t="s">
        <v>142</v>
      </c>
      <c r="M245" s="12"/>
      <c r="N245" s="8" t="s">
        <v>45</v>
      </c>
      <c r="O245" s="35" t="s">
        <v>702</v>
      </c>
      <c r="P245" s="35" t="s">
        <v>703</v>
      </c>
    </row>
    <row r="246" spans="1:16" ht="15.75" x14ac:dyDescent="0.25">
      <c r="A246" s="183">
        <v>1495</v>
      </c>
      <c r="B246" s="12" t="s">
        <v>79</v>
      </c>
      <c r="C246" s="30" t="s">
        <v>164</v>
      </c>
      <c r="D246" s="12" t="s">
        <v>110</v>
      </c>
      <c r="E246" s="12">
        <v>33</v>
      </c>
      <c r="F246" s="20">
        <f t="shared" si="12"/>
        <v>10.504201680672269</v>
      </c>
      <c r="G246" s="20">
        <v>1</v>
      </c>
      <c r="H246" s="12">
        <v>3</v>
      </c>
      <c r="I246" s="9">
        <f t="shared" si="13"/>
        <v>8.6659663865546223E-3</v>
      </c>
      <c r="J246" s="9">
        <f t="shared" si="14"/>
        <v>-2.3468845098310025</v>
      </c>
      <c r="K246" s="9">
        <f t="shared" si="15"/>
        <v>9.5666747223737858E-2</v>
      </c>
      <c r="L246" s="12" t="s">
        <v>142</v>
      </c>
      <c r="M246" s="12"/>
      <c r="N246" s="8" t="s">
        <v>45</v>
      </c>
      <c r="O246" s="35" t="s">
        <v>704</v>
      </c>
      <c r="P246" s="35" t="s">
        <v>705</v>
      </c>
    </row>
    <row r="247" spans="1:16" ht="15.75" x14ac:dyDescent="0.25">
      <c r="A247" s="183">
        <v>1496</v>
      </c>
      <c r="B247" s="12" t="s">
        <v>61</v>
      </c>
      <c r="C247" s="30" t="s">
        <v>154</v>
      </c>
      <c r="D247" s="12" t="s">
        <v>110</v>
      </c>
      <c r="E247" s="12">
        <v>33</v>
      </c>
      <c r="F247" s="20">
        <f t="shared" si="12"/>
        <v>10.504201680672269</v>
      </c>
      <c r="G247" s="20">
        <v>1</v>
      </c>
      <c r="H247" s="12">
        <v>3</v>
      </c>
      <c r="I247" s="9">
        <f t="shared" si="13"/>
        <v>8.6659663865546223E-3</v>
      </c>
      <c r="J247" s="9">
        <f t="shared" si="14"/>
        <v>-2.3468845098310025</v>
      </c>
      <c r="K247" s="9">
        <f t="shared" si="15"/>
        <v>9.5666747223737858E-2</v>
      </c>
      <c r="L247" s="12" t="s">
        <v>142</v>
      </c>
      <c r="M247" s="12"/>
      <c r="N247" s="8" t="s">
        <v>45</v>
      </c>
      <c r="O247" s="35" t="s">
        <v>706</v>
      </c>
      <c r="P247" s="35" t="s">
        <v>707</v>
      </c>
    </row>
    <row r="248" spans="1:16" ht="15.75" x14ac:dyDescent="0.25">
      <c r="A248" s="183">
        <v>1497</v>
      </c>
      <c r="B248" s="12" t="s">
        <v>63</v>
      </c>
      <c r="C248" s="16" t="s">
        <v>93</v>
      </c>
      <c r="D248" s="31" t="s">
        <v>92</v>
      </c>
      <c r="E248" s="12">
        <v>40</v>
      </c>
      <c r="F248" s="20">
        <f t="shared" si="12"/>
        <v>12.732365673542144</v>
      </c>
      <c r="G248" s="20">
        <v>1</v>
      </c>
      <c r="H248" s="12">
        <v>3</v>
      </c>
      <c r="I248" s="9">
        <f t="shared" si="13"/>
        <v>1.2732365673542146E-2</v>
      </c>
      <c r="J248" s="9">
        <f t="shared" si="14"/>
        <v>-1.9388637255257484</v>
      </c>
      <c r="K248" s="9">
        <f t="shared" si="15"/>
        <v>0.14386732971233054</v>
      </c>
      <c r="L248" s="12" t="s">
        <v>142</v>
      </c>
      <c r="M248" s="12"/>
      <c r="N248" s="8" t="s">
        <v>45</v>
      </c>
      <c r="O248" s="35" t="s">
        <v>708</v>
      </c>
      <c r="P248" s="35" t="s">
        <v>709</v>
      </c>
    </row>
    <row r="249" spans="1:16" ht="15.75" x14ac:dyDescent="0.25">
      <c r="A249" s="183">
        <v>1498</v>
      </c>
      <c r="B249" s="12" t="s">
        <v>14</v>
      </c>
      <c r="C249" s="8" t="s">
        <v>91</v>
      </c>
      <c r="D249" s="8" t="s">
        <v>31</v>
      </c>
      <c r="E249" s="12">
        <v>57</v>
      </c>
      <c r="F249" s="20">
        <f t="shared" si="12"/>
        <v>18.143621084797555</v>
      </c>
      <c r="G249" s="20">
        <v>1</v>
      </c>
      <c r="H249" s="12">
        <v>5</v>
      </c>
      <c r="I249" s="9">
        <f t="shared" si="13"/>
        <v>2.585466004583652E-2</v>
      </c>
      <c r="J249" s="9">
        <f t="shared" si="14"/>
        <v>-1.1876653086243261</v>
      </c>
      <c r="K249" s="9">
        <f t="shared" si="15"/>
        <v>0.30493235659601403</v>
      </c>
      <c r="L249" s="12" t="s">
        <v>142</v>
      </c>
      <c r="M249" s="12"/>
      <c r="N249" s="8" t="s">
        <v>45</v>
      </c>
      <c r="O249" s="35" t="s">
        <v>710</v>
      </c>
      <c r="P249" s="35" t="s">
        <v>711</v>
      </c>
    </row>
    <row r="250" spans="1:16" ht="15.75" x14ac:dyDescent="0.25">
      <c r="A250" s="183">
        <v>1499</v>
      </c>
      <c r="B250" s="12" t="s">
        <v>59</v>
      </c>
      <c r="C250" s="36" t="s">
        <v>152</v>
      </c>
      <c r="D250" s="22" t="s">
        <v>110</v>
      </c>
      <c r="E250" s="12">
        <v>170</v>
      </c>
      <c r="F250" s="20">
        <f t="shared" si="12"/>
        <v>54.112554112554115</v>
      </c>
      <c r="G250" s="20">
        <v>5</v>
      </c>
      <c r="H250" s="12">
        <v>12</v>
      </c>
      <c r="I250" s="9">
        <f t="shared" si="13"/>
        <v>0.22997835497835495</v>
      </c>
      <c r="J250" s="9">
        <f t="shared" si="14"/>
        <v>1.1300514372821988</v>
      </c>
      <c r="K250" s="9">
        <f t="shared" si="15"/>
        <v>3.0958157363770038</v>
      </c>
      <c r="L250" s="12" t="s">
        <v>143</v>
      </c>
      <c r="M250" s="12"/>
      <c r="N250" s="8" t="s">
        <v>45</v>
      </c>
      <c r="O250" s="35" t="s">
        <v>675</v>
      </c>
      <c r="P250" s="35" t="s">
        <v>712</v>
      </c>
    </row>
    <row r="251" spans="1:16" ht="15.75" x14ac:dyDescent="0.25">
      <c r="A251" s="183">
        <v>1500</v>
      </c>
      <c r="B251" s="12" t="s">
        <v>63</v>
      </c>
      <c r="C251" s="16" t="s">
        <v>93</v>
      </c>
      <c r="D251" s="31" t="s">
        <v>92</v>
      </c>
      <c r="E251" s="12">
        <v>55</v>
      </c>
      <c r="F251" s="20">
        <f t="shared" si="12"/>
        <v>17.50700280112045</v>
      </c>
      <c r="G251" s="20">
        <v>1</v>
      </c>
      <c r="H251" s="12">
        <v>3</v>
      </c>
      <c r="I251" s="9">
        <f t="shared" si="13"/>
        <v>2.4072128851540621E-2</v>
      </c>
      <c r="J251" s="9">
        <f t="shared" si="14"/>
        <v>-1.2634233618233353</v>
      </c>
      <c r="K251" s="9">
        <f t="shared" si="15"/>
        <v>0.28268463636772356</v>
      </c>
      <c r="L251" s="12" t="s">
        <v>142</v>
      </c>
      <c r="M251" s="12"/>
      <c r="N251" s="8" t="s">
        <v>45</v>
      </c>
      <c r="O251" s="35" t="s">
        <v>713</v>
      </c>
      <c r="P251" s="35" t="s">
        <v>714</v>
      </c>
    </row>
    <row r="252" spans="1:16" ht="15.75" x14ac:dyDescent="0.25">
      <c r="A252" s="183">
        <v>1501</v>
      </c>
      <c r="B252" s="12" t="s">
        <v>54</v>
      </c>
      <c r="C252" s="12" t="s">
        <v>19</v>
      </c>
      <c r="D252" s="12" t="s">
        <v>7</v>
      </c>
      <c r="E252" s="12">
        <v>40</v>
      </c>
      <c r="F252" s="20">
        <f t="shared" si="12"/>
        <v>12.732365673542144</v>
      </c>
      <c r="G252" s="20">
        <v>1</v>
      </c>
      <c r="H252" s="12">
        <v>3</v>
      </c>
      <c r="I252" s="9">
        <f t="shared" si="13"/>
        <v>1.2732365673542146E-2</v>
      </c>
      <c r="J252" s="9">
        <f t="shared" si="14"/>
        <v>-1.9388637255257484</v>
      </c>
      <c r="K252" s="9">
        <f t="shared" si="15"/>
        <v>0.14386732971233054</v>
      </c>
      <c r="L252" s="12" t="s">
        <v>142</v>
      </c>
      <c r="M252" s="12"/>
      <c r="N252" s="8" t="s">
        <v>45</v>
      </c>
      <c r="O252" s="35" t="s">
        <v>715</v>
      </c>
      <c r="P252" s="35" t="s">
        <v>716</v>
      </c>
    </row>
    <row r="253" spans="1:16" ht="15.75" x14ac:dyDescent="0.25">
      <c r="A253" s="183">
        <v>1502</v>
      </c>
      <c r="B253" s="12" t="s">
        <v>50</v>
      </c>
      <c r="C253" s="12" t="s">
        <v>122</v>
      </c>
      <c r="D253" s="12" t="s">
        <v>107</v>
      </c>
      <c r="E253" s="12">
        <v>37</v>
      </c>
      <c r="F253" s="20">
        <f t="shared" si="12"/>
        <v>11.777438248026483</v>
      </c>
      <c r="G253" s="20">
        <v>1</v>
      </c>
      <c r="H253" s="12">
        <v>3</v>
      </c>
      <c r="I253" s="9">
        <f t="shared" si="13"/>
        <v>1.0894130379424495E-2</v>
      </c>
      <c r="J253" s="9">
        <f t="shared" si="14"/>
        <v>-2.1042201549830075</v>
      </c>
      <c r="K253" s="9">
        <f t="shared" si="15"/>
        <v>0.12194073207136039</v>
      </c>
      <c r="L253" s="12" t="s">
        <v>142</v>
      </c>
      <c r="M253" s="12"/>
      <c r="N253" s="8" t="s">
        <v>45</v>
      </c>
      <c r="O253" s="35" t="s">
        <v>717</v>
      </c>
      <c r="P253" s="35" t="s">
        <v>718</v>
      </c>
    </row>
    <row r="254" spans="1:16" ht="15.75" x14ac:dyDescent="0.25">
      <c r="A254" s="183">
        <v>1503</v>
      </c>
      <c r="B254" s="12" t="s">
        <v>14</v>
      </c>
      <c r="C254" s="8" t="s">
        <v>91</v>
      </c>
      <c r="D254" s="8" t="s">
        <v>31</v>
      </c>
      <c r="E254" s="12">
        <v>105</v>
      </c>
      <c r="F254" s="20">
        <f t="shared" si="12"/>
        <v>33.422459893048128</v>
      </c>
      <c r="G254" s="20">
        <v>3</v>
      </c>
      <c r="H254" s="12">
        <v>10</v>
      </c>
      <c r="I254" s="9">
        <f t="shared" si="13"/>
        <v>8.7733957219251341E-2</v>
      </c>
      <c r="J254" s="9">
        <f t="shared" si="14"/>
        <v>0.10807285498270058</v>
      </c>
      <c r="K254" s="9">
        <f t="shared" si="15"/>
        <v>1.1141289122723554</v>
      </c>
      <c r="L254" s="12" t="s">
        <v>142</v>
      </c>
      <c r="M254" s="12"/>
      <c r="N254" s="8" t="s">
        <v>45</v>
      </c>
      <c r="O254" s="35" t="s">
        <v>719</v>
      </c>
      <c r="P254" s="35" t="s">
        <v>720</v>
      </c>
    </row>
    <row r="255" spans="1:16" ht="15.75" x14ac:dyDescent="0.25">
      <c r="A255" s="183">
        <v>1504</v>
      </c>
      <c r="B255" s="12" t="s">
        <v>65</v>
      </c>
      <c r="C255" s="32" t="s">
        <v>128</v>
      </c>
      <c r="D255" s="33" t="s">
        <v>11</v>
      </c>
      <c r="E255" s="12">
        <v>190</v>
      </c>
      <c r="F255" s="20">
        <f t="shared" si="12"/>
        <v>60.478736949325189</v>
      </c>
      <c r="G255" s="20">
        <v>6</v>
      </c>
      <c r="H255" s="12">
        <v>9</v>
      </c>
      <c r="I255" s="9">
        <f t="shared" si="13"/>
        <v>0.28727400050929458</v>
      </c>
      <c r="J255" s="9">
        <f t="shared" si="14"/>
        <v>1.3659610093509835</v>
      </c>
      <c r="K255" s="9">
        <f t="shared" si="15"/>
        <v>3.9194879072023303</v>
      </c>
      <c r="L255" s="12" t="s">
        <v>142</v>
      </c>
      <c r="M255" s="12"/>
      <c r="N255" s="8" t="s">
        <v>45</v>
      </c>
      <c r="O255" s="35" t="s">
        <v>721</v>
      </c>
      <c r="P255" s="35" t="s">
        <v>722</v>
      </c>
    </row>
    <row r="256" spans="1:16" ht="15.75" x14ac:dyDescent="0.25">
      <c r="A256" s="183">
        <v>1505</v>
      </c>
      <c r="B256" s="12" t="s">
        <v>46</v>
      </c>
      <c r="C256" s="19" t="s">
        <v>149</v>
      </c>
      <c r="D256" s="12" t="s">
        <v>29</v>
      </c>
      <c r="E256" s="12">
        <v>120</v>
      </c>
      <c r="F256" s="20">
        <f t="shared" si="12"/>
        <v>38.19709702062643</v>
      </c>
      <c r="G256" s="20">
        <v>3</v>
      </c>
      <c r="H256" s="12">
        <v>3</v>
      </c>
      <c r="I256" s="9">
        <f t="shared" si="13"/>
        <v>0.11459129106187928</v>
      </c>
      <c r="J256" s="9">
        <f t="shared" si="14"/>
        <v>0.39129293873931204</v>
      </c>
      <c r="K256" s="9">
        <f t="shared" si="15"/>
        <v>1.4788916746279441</v>
      </c>
      <c r="L256" s="12" t="s">
        <v>142</v>
      </c>
      <c r="M256" s="12"/>
      <c r="N256" s="8" t="s">
        <v>45</v>
      </c>
      <c r="O256" s="35" t="s">
        <v>723</v>
      </c>
      <c r="P256" s="35" t="s">
        <v>724</v>
      </c>
    </row>
    <row r="257" spans="1:16" ht="15.75" x14ac:dyDescent="0.25">
      <c r="A257" s="183">
        <v>1506</v>
      </c>
      <c r="B257" s="12" t="s">
        <v>46</v>
      </c>
      <c r="C257" s="19" t="s">
        <v>149</v>
      </c>
      <c r="D257" s="12" t="s">
        <v>29</v>
      </c>
      <c r="E257" s="12">
        <v>50</v>
      </c>
      <c r="F257" s="20">
        <f t="shared" si="12"/>
        <v>15.91545709192768</v>
      </c>
      <c r="G257" s="20">
        <v>1</v>
      </c>
      <c r="H257" s="12">
        <v>3</v>
      </c>
      <c r="I257" s="9">
        <f t="shared" si="13"/>
        <v>1.9894321364909599E-2</v>
      </c>
      <c r="J257" s="9">
        <f t="shared" si="14"/>
        <v>-1.465576253188309</v>
      </c>
      <c r="K257" s="9">
        <f t="shared" si="15"/>
        <v>0.23094487040739761</v>
      </c>
      <c r="L257" s="12" t="s">
        <v>142</v>
      </c>
      <c r="M257" s="12"/>
      <c r="N257" s="8" t="s">
        <v>45</v>
      </c>
      <c r="O257" s="35" t="s">
        <v>725</v>
      </c>
      <c r="P257" s="35" t="s">
        <v>726</v>
      </c>
    </row>
    <row r="258" spans="1:16" ht="15.75" x14ac:dyDescent="0.25">
      <c r="A258" s="183">
        <v>1507</v>
      </c>
      <c r="B258" s="12" t="s">
        <v>65</v>
      </c>
      <c r="C258" s="32" t="s">
        <v>128</v>
      </c>
      <c r="D258" s="33" t="s">
        <v>11</v>
      </c>
      <c r="E258" s="12">
        <v>197</v>
      </c>
      <c r="F258" s="20">
        <f t="shared" ref="F258:F321" si="16">E258/3.1416</f>
        <v>62.706900942195062</v>
      </c>
      <c r="G258" s="20">
        <v>6</v>
      </c>
      <c r="H258" s="12">
        <v>13</v>
      </c>
      <c r="I258" s="9">
        <f t="shared" ref="I258:I321" si="17">(3.1416*((F258/100)^2)/4)</f>
        <v>0.30883148714031072</v>
      </c>
      <c r="J258" s="9">
        <f t="shared" ref="J258:J321" si="18">(((LN(F258))*2.121)+(-7.335))</f>
        <v>1.4426980609518667</v>
      </c>
      <c r="K258" s="9">
        <f t="shared" ref="K258:K321" si="19">EXP(J258)</f>
        <v>4.2320988877426355</v>
      </c>
      <c r="L258" s="12" t="s">
        <v>143</v>
      </c>
      <c r="M258" s="12"/>
      <c r="N258" s="8" t="s">
        <v>45</v>
      </c>
      <c r="O258" s="35" t="s">
        <v>727</v>
      </c>
      <c r="P258" s="35" t="s">
        <v>728</v>
      </c>
    </row>
    <row r="259" spans="1:16" ht="15.75" x14ac:dyDescent="0.25">
      <c r="A259" s="183">
        <v>1508</v>
      </c>
      <c r="B259" s="12" t="s">
        <v>9</v>
      </c>
      <c r="C259" s="12" t="s">
        <v>129</v>
      </c>
      <c r="D259" s="12" t="s">
        <v>13</v>
      </c>
      <c r="E259" s="12">
        <v>54</v>
      </c>
      <c r="F259" s="20">
        <f t="shared" si="16"/>
        <v>17.188693659281896</v>
      </c>
      <c r="G259" s="20">
        <v>1</v>
      </c>
      <c r="H259" s="12">
        <v>3</v>
      </c>
      <c r="I259" s="9">
        <f t="shared" si="17"/>
        <v>2.3204736440030557E-2</v>
      </c>
      <c r="J259" s="9">
        <f t="shared" si="18"/>
        <v>-1.3023418849385804</v>
      </c>
      <c r="K259" s="9">
        <f t="shared" si="19"/>
        <v>0.27189430168966694</v>
      </c>
      <c r="L259" s="12" t="s">
        <v>142</v>
      </c>
      <c r="M259" s="12" t="s">
        <v>48</v>
      </c>
      <c r="N259" s="8" t="s">
        <v>45</v>
      </c>
      <c r="O259" s="35" t="s">
        <v>729</v>
      </c>
      <c r="P259" s="35" t="s">
        <v>730</v>
      </c>
    </row>
    <row r="260" spans="1:16" ht="15.75" x14ac:dyDescent="0.25">
      <c r="A260" s="183">
        <v>1509</v>
      </c>
      <c r="B260" s="12" t="s">
        <v>53</v>
      </c>
      <c r="C260" s="29" t="s">
        <v>146</v>
      </c>
      <c r="D260" s="23" t="s">
        <v>27</v>
      </c>
      <c r="E260" s="12">
        <v>40</v>
      </c>
      <c r="F260" s="20">
        <f t="shared" si="16"/>
        <v>12.732365673542144</v>
      </c>
      <c r="G260" s="20">
        <v>1</v>
      </c>
      <c r="H260" s="12">
        <v>2</v>
      </c>
      <c r="I260" s="9">
        <f t="shared" si="17"/>
        <v>1.2732365673542146E-2</v>
      </c>
      <c r="J260" s="9">
        <f t="shared" si="18"/>
        <v>-1.9388637255257484</v>
      </c>
      <c r="K260" s="9">
        <f t="shared" si="19"/>
        <v>0.14386732971233054</v>
      </c>
      <c r="L260" s="12" t="s">
        <v>142</v>
      </c>
      <c r="M260" s="12"/>
      <c r="N260" s="8" t="s">
        <v>45</v>
      </c>
      <c r="O260" s="35" t="s">
        <v>467</v>
      </c>
      <c r="P260" s="35" t="s">
        <v>731</v>
      </c>
    </row>
    <row r="261" spans="1:16" ht="15.75" x14ac:dyDescent="0.25">
      <c r="A261" s="183">
        <v>1510</v>
      </c>
      <c r="B261" s="12" t="s">
        <v>55</v>
      </c>
      <c r="C261" s="30" t="s">
        <v>147</v>
      </c>
      <c r="D261" s="12" t="s">
        <v>113</v>
      </c>
      <c r="E261" s="12">
        <v>46</v>
      </c>
      <c r="F261" s="20">
        <f t="shared" si="16"/>
        <v>14.642220524573466</v>
      </c>
      <c r="G261" s="20">
        <v>1</v>
      </c>
      <c r="H261" s="12">
        <v>3</v>
      </c>
      <c r="I261" s="9">
        <f t="shared" si="17"/>
        <v>1.6838553603259487E-2</v>
      </c>
      <c r="J261" s="9">
        <f t="shared" si="18"/>
        <v>-1.6424286457480362</v>
      </c>
      <c r="K261" s="9">
        <f t="shared" si="19"/>
        <v>0.19350950510133216</v>
      </c>
      <c r="L261" s="12" t="s">
        <v>142</v>
      </c>
      <c r="M261" s="12" t="s">
        <v>51</v>
      </c>
      <c r="N261" s="8" t="s">
        <v>45</v>
      </c>
      <c r="O261" s="35" t="s">
        <v>732</v>
      </c>
      <c r="P261" s="35" t="s">
        <v>733</v>
      </c>
    </row>
    <row r="262" spans="1:16" ht="15.75" x14ac:dyDescent="0.25">
      <c r="A262" s="183">
        <v>1511</v>
      </c>
      <c r="B262" s="12" t="s">
        <v>63</v>
      </c>
      <c r="C262" s="16" t="s">
        <v>93</v>
      </c>
      <c r="D262" s="31" t="s">
        <v>92</v>
      </c>
      <c r="E262" s="12">
        <v>60</v>
      </c>
      <c r="F262" s="20">
        <f t="shared" si="16"/>
        <v>19.098548510313215</v>
      </c>
      <c r="G262" s="20">
        <v>1</v>
      </c>
      <c r="H262" s="12">
        <v>5</v>
      </c>
      <c r="I262" s="9">
        <f t="shared" si="17"/>
        <v>2.8647822765469819E-2</v>
      </c>
      <c r="J262" s="9">
        <f t="shared" si="18"/>
        <v>-1.0788722312283312</v>
      </c>
      <c r="K262" s="9">
        <f t="shared" si="19"/>
        <v>0.33997872691435749</v>
      </c>
      <c r="L262" s="12" t="s">
        <v>142</v>
      </c>
      <c r="M262" s="12"/>
      <c r="N262" s="8" t="s">
        <v>45</v>
      </c>
      <c r="O262" s="35" t="s">
        <v>695</v>
      </c>
      <c r="P262" s="35" t="s">
        <v>734</v>
      </c>
    </row>
    <row r="263" spans="1:16" ht="15.75" x14ac:dyDescent="0.25">
      <c r="A263" s="183">
        <v>1512</v>
      </c>
      <c r="B263" s="12" t="s">
        <v>15</v>
      </c>
      <c r="C263" s="12" t="s">
        <v>124</v>
      </c>
      <c r="D263" s="12" t="s">
        <v>26</v>
      </c>
      <c r="E263" s="12">
        <v>198</v>
      </c>
      <c r="F263" s="20">
        <f t="shared" si="16"/>
        <v>63.025210084033617</v>
      </c>
      <c r="G263" s="20">
        <v>6</v>
      </c>
      <c r="H263" s="12">
        <v>8</v>
      </c>
      <c r="I263" s="9">
        <f t="shared" si="17"/>
        <v>0.31197478991596633</v>
      </c>
      <c r="J263" s="9">
        <f t="shared" si="18"/>
        <v>1.453437324401702</v>
      </c>
      <c r="K263" s="9">
        <f t="shared" si="19"/>
        <v>4.2777934363732184</v>
      </c>
      <c r="L263" s="12" t="s">
        <v>142</v>
      </c>
      <c r="M263" s="12"/>
      <c r="N263" s="8" t="s">
        <v>45</v>
      </c>
      <c r="O263" s="35" t="s">
        <v>735</v>
      </c>
      <c r="P263" s="35" t="s">
        <v>736</v>
      </c>
    </row>
    <row r="264" spans="1:16" ht="15.75" x14ac:dyDescent="0.25">
      <c r="A264" s="183">
        <v>1513</v>
      </c>
      <c r="B264" s="12" t="s">
        <v>53</v>
      </c>
      <c r="C264" s="29" t="s">
        <v>146</v>
      </c>
      <c r="D264" s="23" t="s">
        <v>27</v>
      </c>
      <c r="E264" s="12">
        <v>142</v>
      </c>
      <c r="F264" s="20">
        <f t="shared" si="16"/>
        <v>45.199898141074613</v>
      </c>
      <c r="G264" s="20">
        <v>4</v>
      </c>
      <c r="H264" s="12">
        <v>8</v>
      </c>
      <c r="I264" s="9">
        <f t="shared" si="17"/>
        <v>0.16045963840081487</v>
      </c>
      <c r="J264" s="9">
        <f t="shared" si="18"/>
        <v>0.74833214147086746</v>
      </c>
      <c r="K264" s="9">
        <f t="shared" si="19"/>
        <v>2.1134721029270738</v>
      </c>
      <c r="L264" s="12" t="s">
        <v>142</v>
      </c>
      <c r="M264" s="12"/>
      <c r="N264" s="8" t="s">
        <v>45</v>
      </c>
      <c r="O264" s="35" t="s">
        <v>737</v>
      </c>
      <c r="P264" s="35" t="s">
        <v>738</v>
      </c>
    </row>
    <row r="265" spans="1:16" ht="15.75" x14ac:dyDescent="0.25">
      <c r="A265" s="183">
        <v>1514</v>
      </c>
      <c r="B265" s="12" t="s">
        <v>14</v>
      </c>
      <c r="C265" s="8" t="s">
        <v>91</v>
      </c>
      <c r="D265" s="8" t="s">
        <v>31</v>
      </c>
      <c r="E265" s="12">
        <v>56</v>
      </c>
      <c r="F265" s="20">
        <f t="shared" si="16"/>
        <v>17.825311942959001</v>
      </c>
      <c r="G265" s="20">
        <v>1</v>
      </c>
      <c r="H265" s="12">
        <v>5</v>
      </c>
      <c r="I265" s="9">
        <f t="shared" si="17"/>
        <v>2.4955436720142603E-2</v>
      </c>
      <c r="J265" s="9">
        <f t="shared" si="18"/>
        <v>-1.2252061116521551</v>
      </c>
      <c r="K265" s="9">
        <f t="shared" si="19"/>
        <v>0.29369715967786642</v>
      </c>
      <c r="L265" s="12" t="s">
        <v>142</v>
      </c>
      <c r="M265" s="12"/>
      <c r="N265" s="8" t="s">
        <v>45</v>
      </c>
      <c r="O265" s="35" t="s">
        <v>739</v>
      </c>
      <c r="P265" s="35" t="s">
        <v>740</v>
      </c>
    </row>
    <row r="266" spans="1:16" ht="15.75" x14ac:dyDescent="0.25">
      <c r="A266" s="183">
        <v>1515</v>
      </c>
      <c r="B266" s="12" t="s">
        <v>14</v>
      </c>
      <c r="C266" s="8" t="s">
        <v>91</v>
      </c>
      <c r="D266" s="8" t="s">
        <v>31</v>
      </c>
      <c r="E266" s="12">
        <v>95</v>
      </c>
      <c r="F266" s="20">
        <f t="shared" si="16"/>
        <v>30.239368474662594</v>
      </c>
      <c r="G266" s="20">
        <v>3</v>
      </c>
      <c r="H266" s="12">
        <v>8</v>
      </c>
      <c r="I266" s="9">
        <f t="shared" si="17"/>
        <v>7.1818500127323645E-2</v>
      </c>
      <c r="J266" s="9">
        <f t="shared" si="18"/>
        <v>-0.10420416061665971</v>
      </c>
      <c r="K266" s="9">
        <f t="shared" si="19"/>
        <v>0.90104132148969274</v>
      </c>
      <c r="L266" s="12" t="s">
        <v>142</v>
      </c>
      <c r="M266" s="12"/>
      <c r="N266" s="8" t="s">
        <v>45</v>
      </c>
      <c r="O266" s="35" t="s">
        <v>741</v>
      </c>
      <c r="P266" s="35" t="s">
        <v>742</v>
      </c>
    </row>
    <row r="267" spans="1:16" ht="15.75" x14ac:dyDescent="0.25">
      <c r="A267" s="183">
        <v>1516</v>
      </c>
      <c r="B267" s="12" t="s">
        <v>14</v>
      </c>
      <c r="C267" s="8" t="s">
        <v>91</v>
      </c>
      <c r="D267" s="8" t="s">
        <v>31</v>
      </c>
      <c r="E267" s="12">
        <v>42</v>
      </c>
      <c r="F267" s="20">
        <f t="shared" si="16"/>
        <v>13.368983957219251</v>
      </c>
      <c r="G267" s="20">
        <v>1</v>
      </c>
      <c r="H267" s="12">
        <v>4</v>
      </c>
      <c r="I267" s="9">
        <f t="shared" si="17"/>
        <v>1.4037433155080216E-2</v>
      </c>
      <c r="J267" s="9">
        <f t="shared" si="18"/>
        <v>-1.8353797873223829</v>
      </c>
      <c r="K267" s="9">
        <f t="shared" si="19"/>
        <v>0.15955289409340709</v>
      </c>
      <c r="L267" s="12" t="s">
        <v>142</v>
      </c>
      <c r="M267" s="12"/>
      <c r="N267" s="8" t="s">
        <v>45</v>
      </c>
      <c r="O267" s="35" t="s">
        <v>743</v>
      </c>
      <c r="P267" s="35" t="s">
        <v>744</v>
      </c>
    </row>
    <row r="268" spans="1:16" ht="15.75" x14ac:dyDescent="0.25">
      <c r="A268" s="183">
        <v>1517</v>
      </c>
      <c r="B268" s="12" t="s">
        <v>9</v>
      </c>
      <c r="C268" s="12" t="s">
        <v>129</v>
      </c>
      <c r="D268" s="12" t="s">
        <v>13</v>
      </c>
      <c r="E268" s="12">
        <v>39</v>
      </c>
      <c r="F268" s="20">
        <f t="shared" si="16"/>
        <v>12.41405653170359</v>
      </c>
      <c r="G268" s="20">
        <v>1</v>
      </c>
      <c r="H268" s="12">
        <v>3</v>
      </c>
      <c r="I268" s="9">
        <f t="shared" si="17"/>
        <v>1.2103705118411001E-2</v>
      </c>
      <c r="J268" s="9">
        <f t="shared" si="18"/>
        <v>-1.9925627962604269</v>
      </c>
      <c r="K268" s="9">
        <f t="shared" si="19"/>
        <v>0.13634555143976687</v>
      </c>
      <c r="L268" s="12" t="s">
        <v>142</v>
      </c>
      <c r="M268" s="12" t="s">
        <v>51</v>
      </c>
      <c r="N268" s="8" t="s">
        <v>45</v>
      </c>
      <c r="O268" s="35" t="s">
        <v>745</v>
      </c>
      <c r="P268" s="35" t="s">
        <v>746</v>
      </c>
    </row>
    <row r="269" spans="1:16" ht="15.75" x14ac:dyDescent="0.25">
      <c r="A269" s="183">
        <v>1518</v>
      </c>
      <c r="B269" s="12" t="s">
        <v>9</v>
      </c>
      <c r="C269" s="12" t="s">
        <v>129</v>
      </c>
      <c r="D269" s="12" t="s">
        <v>13</v>
      </c>
      <c r="E269" s="12">
        <v>33</v>
      </c>
      <c r="F269" s="20">
        <f t="shared" si="16"/>
        <v>10.504201680672269</v>
      </c>
      <c r="G269" s="20">
        <v>1</v>
      </c>
      <c r="H269" s="12">
        <v>3</v>
      </c>
      <c r="I269" s="9">
        <f t="shared" si="17"/>
        <v>8.6659663865546223E-3</v>
      </c>
      <c r="J269" s="9">
        <f t="shared" si="18"/>
        <v>-2.3468845098310025</v>
      </c>
      <c r="K269" s="9">
        <f t="shared" si="19"/>
        <v>9.5666747223737858E-2</v>
      </c>
      <c r="L269" s="12" t="s">
        <v>142</v>
      </c>
      <c r="M269" s="12" t="s">
        <v>51</v>
      </c>
      <c r="N269" s="8" t="s">
        <v>45</v>
      </c>
      <c r="O269" s="35" t="s">
        <v>747</v>
      </c>
      <c r="P269" s="35" t="s">
        <v>748</v>
      </c>
    </row>
    <row r="270" spans="1:16" ht="15.75" x14ac:dyDescent="0.25">
      <c r="A270" s="183">
        <v>1519</v>
      </c>
      <c r="B270" s="12" t="s">
        <v>9</v>
      </c>
      <c r="C270" s="12" t="s">
        <v>129</v>
      </c>
      <c r="D270" s="12" t="s">
        <v>13</v>
      </c>
      <c r="E270" s="12">
        <v>43</v>
      </c>
      <c r="F270" s="20">
        <f t="shared" si="16"/>
        <v>13.687293099057806</v>
      </c>
      <c r="G270" s="20">
        <v>1</v>
      </c>
      <c r="H270" s="12">
        <v>3</v>
      </c>
      <c r="I270" s="9">
        <f t="shared" si="17"/>
        <v>1.4713840081487146E-2</v>
      </c>
      <c r="J270" s="9">
        <f t="shared" si="18"/>
        <v>-1.7854716023153614</v>
      </c>
      <c r="K270" s="9">
        <f t="shared" si="19"/>
        <v>0.16771794617454117</v>
      </c>
      <c r="L270" s="12" t="s">
        <v>142</v>
      </c>
      <c r="M270" s="12" t="s">
        <v>51</v>
      </c>
      <c r="N270" s="8" t="s">
        <v>45</v>
      </c>
      <c r="O270" s="35" t="s">
        <v>749</v>
      </c>
      <c r="P270" s="35" t="s">
        <v>750</v>
      </c>
    </row>
    <row r="271" spans="1:16" ht="15.75" x14ac:dyDescent="0.25">
      <c r="A271" s="183">
        <v>1520</v>
      </c>
      <c r="B271" s="12" t="s">
        <v>9</v>
      </c>
      <c r="C271" s="12" t="s">
        <v>129</v>
      </c>
      <c r="D271" s="12" t="s">
        <v>13</v>
      </c>
      <c r="E271" s="12">
        <v>40</v>
      </c>
      <c r="F271" s="20">
        <f t="shared" si="16"/>
        <v>12.732365673542144</v>
      </c>
      <c r="G271" s="20">
        <v>1</v>
      </c>
      <c r="H271" s="12">
        <v>3</v>
      </c>
      <c r="I271" s="9">
        <f t="shared" si="17"/>
        <v>1.2732365673542146E-2</v>
      </c>
      <c r="J271" s="9">
        <f t="shared" si="18"/>
        <v>-1.9388637255257484</v>
      </c>
      <c r="K271" s="9">
        <f t="shared" si="19"/>
        <v>0.14386732971233054</v>
      </c>
      <c r="L271" s="12" t="s">
        <v>142</v>
      </c>
      <c r="M271" s="12" t="s">
        <v>51</v>
      </c>
      <c r="N271" s="8" t="s">
        <v>45</v>
      </c>
      <c r="O271" s="35" t="s">
        <v>751</v>
      </c>
      <c r="P271" s="35" t="s">
        <v>752</v>
      </c>
    </row>
    <row r="272" spans="1:16" ht="15.75" x14ac:dyDescent="0.25">
      <c r="A272" s="183">
        <v>1521</v>
      </c>
      <c r="B272" s="12" t="s">
        <v>53</v>
      </c>
      <c r="C272" s="29" t="s">
        <v>146</v>
      </c>
      <c r="D272" s="23" t="s">
        <v>27</v>
      </c>
      <c r="E272" s="12">
        <v>121</v>
      </c>
      <c r="F272" s="20">
        <f t="shared" si="16"/>
        <v>38.515406162464984</v>
      </c>
      <c r="G272" s="20">
        <v>3</v>
      </c>
      <c r="H272" s="12">
        <v>14</v>
      </c>
      <c r="I272" s="9">
        <f t="shared" si="17"/>
        <v>0.11650910364145654</v>
      </c>
      <c r="J272" s="9">
        <f t="shared" si="18"/>
        <v>0.40889469950928081</v>
      </c>
      <c r="K272" s="9">
        <f t="shared" si="19"/>
        <v>1.5051532187680081</v>
      </c>
      <c r="L272" s="12" t="s">
        <v>143</v>
      </c>
      <c r="M272" s="12"/>
      <c r="N272" s="8" t="s">
        <v>45</v>
      </c>
      <c r="O272" s="35" t="s">
        <v>753</v>
      </c>
      <c r="P272" s="35" t="s">
        <v>738</v>
      </c>
    </row>
    <row r="273" spans="1:16" ht="15.75" x14ac:dyDescent="0.25">
      <c r="A273" s="183">
        <v>1522</v>
      </c>
      <c r="B273" s="12" t="s">
        <v>14</v>
      </c>
      <c r="C273" s="8" t="s">
        <v>91</v>
      </c>
      <c r="D273" s="8" t="s">
        <v>31</v>
      </c>
      <c r="E273" s="12">
        <v>112</v>
      </c>
      <c r="F273" s="20">
        <f t="shared" si="16"/>
        <v>35.650623885918002</v>
      </c>
      <c r="G273" s="20">
        <v>3</v>
      </c>
      <c r="H273" s="12">
        <v>12</v>
      </c>
      <c r="I273" s="9">
        <f t="shared" si="17"/>
        <v>9.9821746880570411E-2</v>
      </c>
      <c r="J273" s="9">
        <f t="shared" si="18"/>
        <v>0.24495905831548903</v>
      </c>
      <c r="K273" s="9">
        <f t="shared" si="19"/>
        <v>1.2775690063069305</v>
      </c>
      <c r="L273" s="12" t="s">
        <v>143</v>
      </c>
      <c r="M273" s="12"/>
      <c r="N273" s="8" t="s">
        <v>45</v>
      </c>
      <c r="O273" s="35" t="s">
        <v>754</v>
      </c>
      <c r="P273" s="35" t="s">
        <v>755</v>
      </c>
    </row>
    <row r="274" spans="1:16" ht="15.75" x14ac:dyDescent="0.25">
      <c r="A274" s="183">
        <v>1523</v>
      </c>
      <c r="B274" s="12" t="s">
        <v>14</v>
      </c>
      <c r="C274" s="8" t="s">
        <v>91</v>
      </c>
      <c r="D274" s="8" t="s">
        <v>31</v>
      </c>
      <c r="E274" s="12">
        <v>115</v>
      </c>
      <c r="F274" s="20">
        <f t="shared" si="16"/>
        <v>36.605551311433665</v>
      </c>
      <c r="G274" s="20">
        <v>3</v>
      </c>
      <c r="H274" s="12">
        <v>12</v>
      </c>
      <c r="I274" s="9">
        <f t="shared" si="17"/>
        <v>0.1052409600203718</v>
      </c>
      <c r="J274" s="9">
        <f t="shared" si="18"/>
        <v>0.30102399655704648</v>
      </c>
      <c r="K274" s="9">
        <f t="shared" si="19"/>
        <v>1.3512417662991014</v>
      </c>
      <c r="L274" s="12" t="s">
        <v>143</v>
      </c>
      <c r="M274" s="12"/>
      <c r="N274" s="8" t="s">
        <v>45</v>
      </c>
      <c r="O274" s="35" t="s">
        <v>756</v>
      </c>
      <c r="P274" s="35" t="s">
        <v>757</v>
      </c>
    </row>
    <row r="275" spans="1:16" ht="15.75" x14ac:dyDescent="0.25">
      <c r="A275" s="183">
        <v>1524</v>
      </c>
      <c r="B275" s="12" t="s">
        <v>53</v>
      </c>
      <c r="C275" s="29" t="s">
        <v>146</v>
      </c>
      <c r="D275" s="23" t="s">
        <v>27</v>
      </c>
      <c r="E275" s="12">
        <v>163</v>
      </c>
      <c r="F275" s="20">
        <f t="shared" si="16"/>
        <v>51.884390119684241</v>
      </c>
      <c r="G275" s="20">
        <v>5</v>
      </c>
      <c r="H275" s="12">
        <v>15</v>
      </c>
      <c r="I275" s="9">
        <f t="shared" si="17"/>
        <v>0.21142888973771332</v>
      </c>
      <c r="J275" s="9">
        <f t="shared" si="18"/>
        <v>1.0408671282097357</v>
      </c>
      <c r="K275" s="9">
        <f t="shared" si="19"/>
        <v>2.8316713722038451</v>
      </c>
      <c r="L275" s="12" t="s">
        <v>143</v>
      </c>
      <c r="M275" s="12"/>
      <c r="N275" s="8" t="s">
        <v>45</v>
      </c>
      <c r="O275" s="35" t="s">
        <v>758</v>
      </c>
      <c r="P275" s="35" t="s">
        <v>759</v>
      </c>
    </row>
    <row r="276" spans="1:16" ht="15.75" x14ac:dyDescent="0.25">
      <c r="A276" s="183">
        <v>1525</v>
      </c>
      <c r="B276" s="12" t="s">
        <v>14</v>
      </c>
      <c r="C276" s="8" t="s">
        <v>91</v>
      </c>
      <c r="D276" s="8" t="s">
        <v>31</v>
      </c>
      <c r="E276" s="12">
        <v>200</v>
      </c>
      <c r="F276" s="20">
        <f t="shared" si="16"/>
        <v>63.661828367710719</v>
      </c>
      <c r="G276" s="20">
        <v>6</v>
      </c>
      <c r="H276" s="12">
        <v>13</v>
      </c>
      <c r="I276" s="9">
        <f t="shared" si="17"/>
        <v>0.31830914183855358</v>
      </c>
      <c r="J276" s="9">
        <f t="shared" si="18"/>
        <v>1.4747540867469775</v>
      </c>
      <c r="K276" s="9">
        <f t="shared" si="19"/>
        <v>4.369961009458466</v>
      </c>
      <c r="L276" s="12" t="s">
        <v>143</v>
      </c>
      <c r="M276" s="12"/>
      <c r="N276" s="8" t="s">
        <v>45</v>
      </c>
      <c r="O276" s="35" t="s">
        <v>760</v>
      </c>
      <c r="P276" s="35" t="s">
        <v>761</v>
      </c>
    </row>
    <row r="277" spans="1:16" ht="15.75" x14ac:dyDescent="0.25">
      <c r="A277" s="183">
        <v>1526</v>
      </c>
      <c r="B277" s="12" t="s">
        <v>61</v>
      </c>
      <c r="C277" s="30" t="s">
        <v>154</v>
      </c>
      <c r="D277" s="12" t="s">
        <v>110</v>
      </c>
      <c r="E277" s="12">
        <v>55</v>
      </c>
      <c r="F277" s="20">
        <f t="shared" si="16"/>
        <v>17.50700280112045</v>
      </c>
      <c r="G277" s="20">
        <v>1</v>
      </c>
      <c r="H277" s="12">
        <v>4</v>
      </c>
      <c r="I277" s="9">
        <f t="shared" si="17"/>
        <v>2.4072128851540621E-2</v>
      </c>
      <c r="J277" s="9">
        <f t="shared" si="18"/>
        <v>-1.2634233618233353</v>
      </c>
      <c r="K277" s="9">
        <f t="shared" si="19"/>
        <v>0.28268463636772356</v>
      </c>
      <c r="L277" s="12" t="s">
        <v>142</v>
      </c>
      <c r="M277" s="12"/>
      <c r="N277" s="8" t="s">
        <v>45</v>
      </c>
      <c r="O277" s="35" t="s">
        <v>762</v>
      </c>
      <c r="P277" s="35" t="s">
        <v>763</v>
      </c>
    </row>
    <row r="278" spans="1:16" ht="15.75" x14ac:dyDescent="0.25">
      <c r="A278" s="183">
        <v>1527</v>
      </c>
      <c r="B278" s="12" t="s">
        <v>15</v>
      </c>
      <c r="C278" s="12" t="s">
        <v>124</v>
      </c>
      <c r="D278" s="12" t="s">
        <v>26</v>
      </c>
      <c r="E278" s="12">
        <v>175</v>
      </c>
      <c r="F278" s="20">
        <f t="shared" si="16"/>
        <v>55.70409982174688</v>
      </c>
      <c r="G278" s="20">
        <v>5</v>
      </c>
      <c r="H278" s="12">
        <v>6</v>
      </c>
      <c r="I278" s="9">
        <f t="shared" si="17"/>
        <v>0.24370543672014255</v>
      </c>
      <c r="J278" s="9">
        <f t="shared" si="18"/>
        <v>1.1915340029903669</v>
      </c>
      <c r="K278" s="9">
        <f t="shared" si="19"/>
        <v>3.2921274692856901</v>
      </c>
      <c r="L278" s="12" t="s">
        <v>142</v>
      </c>
      <c r="M278" s="12" t="s">
        <v>51</v>
      </c>
      <c r="N278" s="8" t="s">
        <v>45</v>
      </c>
      <c r="O278" s="35" t="s">
        <v>764</v>
      </c>
      <c r="P278" s="35" t="s">
        <v>765</v>
      </c>
    </row>
    <row r="279" spans="1:16" ht="15.75" x14ac:dyDescent="0.25">
      <c r="A279" s="183">
        <v>1528</v>
      </c>
      <c r="B279" s="12" t="s">
        <v>75</v>
      </c>
      <c r="C279" s="30" t="s">
        <v>162</v>
      </c>
      <c r="D279" s="12" t="s">
        <v>119</v>
      </c>
      <c r="E279" s="12">
        <v>130</v>
      </c>
      <c r="F279" s="20">
        <f t="shared" si="16"/>
        <v>41.380188439011967</v>
      </c>
      <c r="G279" s="20">
        <v>4</v>
      </c>
      <c r="H279" s="12">
        <v>12</v>
      </c>
      <c r="I279" s="9">
        <f t="shared" si="17"/>
        <v>0.13448561242678889</v>
      </c>
      <c r="J279" s="9">
        <f t="shared" si="18"/>
        <v>0.56106352171488361</v>
      </c>
      <c r="K279" s="9">
        <f t="shared" si="19"/>
        <v>1.7525353689408558</v>
      </c>
      <c r="L279" s="12" t="s">
        <v>143</v>
      </c>
      <c r="M279" s="12" t="s">
        <v>51</v>
      </c>
      <c r="N279" s="8" t="s">
        <v>45</v>
      </c>
      <c r="O279" s="35" t="s">
        <v>766</v>
      </c>
      <c r="P279" s="35" t="s">
        <v>767</v>
      </c>
    </row>
    <row r="280" spans="1:16" ht="15.75" x14ac:dyDescent="0.25">
      <c r="A280" s="183">
        <v>1529</v>
      </c>
      <c r="B280" s="12" t="s">
        <v>61</v>
      </c>
      <c r="C280" s="30" t="s">
        <v>154</v>
      </c>
      <c r="D280" s="12" t="s">
        <v>110</v>
      </c>
      <c r="E280" s="12">
        <v>34</v>
      </c>
      <c r="F280" s="20">
        <f t="shared" si="16"/>
        <v>10.822510822510823</v>
      </c>
      <c r="G280" s="20">
        <v>1</v>
      </c>
      <c r="H280" s="12">
        <v>3</v>
      </c>
      <c r="I280" s="9">
        <f t="shared" si="17"/>
        <v>9.1991341991342016E-3</v>
      </c>
      <c r="J280" s="9">
        <f t="shared" si="18"/>
        <v>-2.2835663749905279</v>
      </c>
      <c r="K280" s="9">
        <f t="shared" si="19"/>
        <v>0.10192007258416352</v>
      </c>
      <c r="L280" s="12" t="s">
        <v>142</v>
      </c>
      <c r="M280" s="12"/>
      <c r="N280" s="8" t="s">
        <v>45</v>
      </c>
      <c r="O280" s="35" t="s">
        <v>768</v>
      </c>
      <c r="P280" s="35" t="s">
        <v>769</v>
      </c>
    </row>
    <row r="281" spans="1:16" ht="15.75" x14ac:dyDescent="0.25">
      <c r="A281" s="183">
        <v>1530</v>
      </c>
      <c r="B281" s="12" t="s">
        <v>61</v>
      </c>
      <c r="C281" s="30" t="s">
        <v>154</v>
      </c>
      <c r="D281" s="12" t="s">
        <v>110</v>
      </c>
      <c r="E281" s="12">
        <v>53</v>
      </c>
      <c r="F281" s="20">
        <f t="shared" si="16"/>
        <v>16.870384517443341</v>
      </c>
      <c r="G281" s="20">
        <v>1</v>
      </c>
      <c r="H281" s="12">
        <v>5</v>
      </c>
      <c r="I281" s="9">
        <f t="shared" si="17"/>
        <v>2.2353259485612426E-2</v>
      </c>
      <c r="J281" s="9">
        <f t="shared" si="18"/>
        <v>-1.3419878990573562</v>
      </c>
      <c r="K281" s="9">
        <f t="shared" si="19"/>
        <v>0.26132566285327374</v>
      </c>
      <c r="L281" s="12" t="s">
        <v>142</v>
      </c>
      <c r="M281" s="12"/>
      <c r="N281" s="8" t="s">
        <v>45</v>
      </c>
      <c r="O281" s="35" t="s">
        <v>770</v>
      </c>
      <c r="P281" s="35" t="s">
        <v>771</v>
      </c>
    </row>
    <row r="282" spans="1:16" ht="15.75" x14ac:dyDescent="0.25">
      <c r="A282" s="183">
        <v>1531</v>
      </c>
      <c r="B282" s="12" t="s">
        <v>61</v>
      </c>
      <c r="C282" s="30" t="s">
        <v>154</v>
      </c>
      <c r="D282" s="12" t="s">
        <v>110</v>
      </c>
      <c r="E282" s="12">
        <v>42</v>
      </c>
      <c r="F282" s="20">
        <f t="shared" si="16"/>
        <v>13.368983957219251</v>
      </c>
      <c r="G282" s="20">
        <v>1</v>
      </c>
      <c r="H282" s="12">
        <v>5</v>
      </c>
      <c r="I282" s="9">
        <f t="shared" si="17"/>
        <v>1.4037433155080216E-2</v>
      </c>
      <c r="J282" s="9">
        <f t="shared" si="18"/>
        <v>-1.8353797873223829</v>
      </c>
      <c r="K282" s="9">
        <f t="shared" si="19"/>
        <v>0.15955289409340709</v>
      </c>
      <c r="L282" s="12" t="s">
        <v>142</v>
      </c>
      <c r="M282" s="12"/>
      <c r="N282" s="8" t="s">
        <v>45</v>
      </c>
      <c r="O282" s="35" t="s">
        <v>772</v>
      </c>
      <c r="P282" s="35" t="s">
        <v>773</v>
      </c>
    </row>
    <row r="283" spans="1:16" ht="15.75" x14ac:dyDescent="0.25">
      <c r="A283" s="183">
        <v>1532</v>
      </c>
      <c r="B283" s="12" t="s">
        <v>75</v>
      </c>
      <c r="C283" s="30" t="s">
        <v>162</v>
      </c>
      <c r="D283" s="12" t="s">
        <v>119</v>
      </c>
      <c r="E283" s="12">
        <v>397</v>
      </c>
      <c r="F283" s="20">
        <f t="shared" si="16"/>
        <v>126.36872930990579</v>
      </c>
      <c r="G283" s="20">
        <v>9</v>
      </c>
      <c r="H283" s="12">
        <v>14</v>
      </c>
      <c r="I283" s="9">
        <f t="shared" si="17"/>
        <v>1.254209638400815</v>
      </c>
      <c r="J283" s="9">
        <f t="shared" si="18"/>
        <v>2.9289518036361253</v>
      </c>
      <c r="K283" s="9">
        <f t="shared" si="19"/>
        <v>18.708010547058631</v>
      </c>
      <c r="L283" s="12" t="s">
        <v>143</v>
      </c>
      <c r="M283" s="12" t="s">
        <v>51</v>
      </c>
      <c r="N283" s="8" t="s">
        <v>45</v>
      </c>
      <c r="O283" s="35" t="s">
        <v>774</v>
      </c>
      <c r="P283" s="35" t="s">
        <v>775</v>
      </c>
    </row>
    <row r="284" spans="1:16" ht="15.75" x14ac:dyDescent="0.25">
      <c r="A284" s="183">
        <v>1533</v>
      </c>
      <c r="B284" s="12" t="s">
        <v>75</v>
      </c>
      <c r="C284" s="30" t="s">
        <v>162</v>
      </c>
      <c r="D284" s="12" t="s">
        <v>119</v>
      </c>
      <c r="E284" s="12">
        <v>190</v>
      </c>
      <c r="F284" s="20">
        <f t="shared" si="16"/>
        <v>60.478736949325189</v>
      </c>
      <c r="G284" s="20">
        <v>6</v>
      </c>
      <c r="H284" s="12">
        <v>10</v>
      </c>
      <c r="I284" s="9">
        <f t="shared" si="17"/>
        <v>0.28727400050929458</v>
      </c>
      <c r="J284" s="9">
        <f t="shared" si="18"/>
        <v>1.3659610093509835</v>
      </c>
      <c r="K284" s="9">
        <f t="shared" si="19"/>
        <v>3.9194879072023303</v>
      </c>
      <c r="L284" s="12" t="s">
        <v>142</v>
      </c>
      <c r="M284" s="12" t="s">
        <v>51</v>
      </c>
      <c r="N284" s="8" t="s">
        <v>45</v>
      </c>
      <c r="O284" s="35" t="s">
        <v>776</v>
      </c>
      <c r="P284" s="35" t="s">
        <v>777</v>
      </c>
    </row>
    <row r="285" spans="1:16" ht="15.75" x14ac:dyDescent="0.25">
      <c r="A285" s="183">
        <v>1534</v>
      </c>
      <c r="B285" s="12" t="s">
        <v>75</v>
      </c>
      <c r="C285" s="30" t="s">
        <v>162</v>
      </c>
      <c r="D285" s="12" t="s">
        <v>119</v>
      </c>
      <c r="E285" s="12">
        <v>100</v>
      </c>
      <c r="F285" s="20">
        <f t="shared" si="16"/>
        <v>31.830914183855359</v>
      </c>
      <c r="G285" s="20">
        <v>3</v>
      </c>
      <c r="H285" s="12">
        <v>8</v>
      </c>
      <c r="I285" s="9">
        <f t="shared" si="17"/>
        <v>7.9577285459638394E-2</v>
      </c>
      <c r="J285" s="9">
        <f t="shared" si="18"/>
        <v>4.5889167793351504E-3</v>
      </c>
      <c r="K285" s="9">
        <f t="shared" si="19"/>
        <v>1.0045994619821215</v>
      </c>
      <c r="L285" s="12" t="s">
        <v>142</v>
      </c>
      <c r="M285" s="12"/>
      <c r="N285" s="8" t="s">
        <v>45</v>
      </c>
      <c r="O285" s="35" t="s">
        <v>778</v>
      </c>
      <c r="P285" s="35" t="s">
        <v>779</v>
      </c>
    </row>
    <row r="286" spans="1:16" ht="15.75" x14ac:dyDescent="0.25">
      <c r="A286" s="183">
        <v>1535</v>
      </c>
      <c r="B286" s="12" t="s">
        <v>75</v>
      </c>
      <c r="C286" s="30" t="s">
        <v>162</v>
      </c>
      <c r="D286" s="12" t="s">
        <v>119</v>
      </c>
      <c r="E286" s="12">
        <v>122</v>
      </c>
      <c r="F286" s="20">
        <f t="shared" si="16"/>
        <v>38.833715304303539</v>
      </c>
      <c r="G286" s="20">
        <v>3</v>
      </c>
      <c r="H286" s="12">
        <v>7</v>
      </c>
      <c r="I286" s="9">
        <f t="shared" si="17"/>
        <v>0.11844283167812579</v>
      </c>
      <c r="J286" s="9">
        <f t="shared" si="18"/>
        <v>0.42635158817783037</v>
      </c>
      <c r="K286" s="9">
        <f t="shared" si="19"/>
        <v>1.5316591937418771</v>
      </c>
      <c r="L286" s="12" t="s">
        <v>142</v>
      </c>
      <c r="M286" s="12"/>
      <c r="N286" s="8" t="s">
        <v>45</v>
      </c>
      <c r="O286" s="35" t="s">
        <v>780</v>
      </c>
      <c r="P286" s="35" t="s">
        <v>781</v>
      </c>
    </row>
    <row r="287" spans="1:16" ht="15.75" x14ac:dyDescent="0.25">
      <c r="A287" s="183">
        <v>1536</v>
      </c>
      <c r="B287" s="12" t="s">
        <v>75</v>
      </c>
      <c r="C287" s="30" t="s">
        <v>162</v>
      </c>
      <c r="D287" s="12" t="s">
        <v>119</v>
      </c>
      <c r="E287" s="12">
        <v>82</v>
      </c>
      <c r="F287" s="20">
        <f t="shared" si="16"/>
        <v>26.101349630761394</v>
      </c>
      <c r="G287" s="20">
        <v>2</v>
      </c>
      <c r="H287" s="12">
        <v>6</v>
      </c>
      <c r="I287" s="9">
        <f t="shared" si="17"/>
        <v>5.3507766743060854E-2</v>
      </c>
      <c r="J287" s="9">
        <f t="shared" si="18"/>
        <v>-0.41632552425392522</v>
      </c>
      <c r="K287" s="9">
        <f t="shared" si="19"/>
        <v>0.65946556350457108</v>
      </c>
      <c r="L287" s="12" t="s">
        <v>142</v>
      </c>
      <c r="M287" s="12"/>
      <c r="N287" s="8" t="s">
        <v>45</v>
      </c>
      <c r="O287" s="35" t="s">
        <v>782</v>
      </c>
      <c r="P287" s="35" t="s">
        <v>783</v>
      </c>
    </row>
    <row r="288" spans="1:16" ht="15.75" x14ac:dyDescent="0.25">
      <c r="A288" s="183">
        <v>1537</v>
      </c>
      <c r="B288" s="12" t="s">
        <v>75</v>
      </c>
      <c r="C288" s="30" t="s">
        <v>162</v>
      </c>
      <c r="D288" s="12" t="s">
        <v>119</v>
      </c>
      <c r="E288" s="12">
        <v>88</v>
      </c>
      <c r="F288" s="20">
        <f t="shared" si="16"/>
        <v>28.011204481792717</v>
      </c>
      <c r="G288" s="20">
        <v>2</v>
      </c>
      <c r="H288" s="12">
        <v>7</v>
      </c>
      <c r="I288" s="9">
        <f t="shared" si="17"/>
        <v>6.1624649859943974E-2</v>
      </c>
      <c r="J288" s="9">
        <f t="shared" si="18"/>
        <v>-0.26654566419313142</v>
      </c>
      <c r="K288" s="9">
        <f t="shared" si="19"/>
        <v>0.76602102319557541</v>
      </c>
      <c r="L288" s="12" t="s">
        <v>142</v>
      </c>
      <c r="M288" s="12"/>
      <c r="N288" s="8" t="s">
        <v>45</v>
      </c>
      <c r="O288" s="35" t="s">
        <v>784</v>
      </c>
      <c r="P288" s="35" t="s">
        <v>785</v>
      </c>
    </row>
    <row r="289" spans="1:16" ht="15.75" x14ac:dyDescent="0.25">
      <c r="A289" s="183">
        <v>1538</v>
      </c>
      <c r="B289" s="12" t="s">
        <v>75</v>
      </c>
      <c r="C289" s="30" t="s">
        <v>162</v>
      </c>
      <c r="D289" s="12" t="s">
        <v>119</v>
      </c>
      <c r="E289" s="12">
        <v>85</v>
      </c>
      <c r="F289" s="20">
        <f t="shared" si="16"/>
        <v>27.056277056277057</v>
      </c>
      <c r="G289" s="20">
        <v>2</v>
      </c>
      <c r="H289" s="12">
        <v>6</v>
      </c>
      <c r="I289" s="9">
        <f t="shared" si="17"/>
        <v>5.7494588744588737E-2</v>
      </c>
      <c r="J289" s="9">
        <f t="shared" si="18"/>
        <v>-0.34011373268544531</v>
      </c>
      <c r="K289" s="9">
        <f t="shared" si="19"/>
        <v>0.71168937581562575</v>
      </c>
      <c r="L289" s="12" t="s">
        <v>142</v>
      </c>
      <c r="M289" s="12"/>
      <c r="N289" s="8" t="s">
        <v>45</v>
      </c>
      <c r="O289" s="35" t="s">
        <v>786</v>
      </c>
      <c r="P289" s="35" t="s">
        <v>787</v>
      </c>
    </row>
    <row r="290" spans="1:16" ht="15.75" x14ac:dyDescent="0.25">
      <c r="A290" s="183">
        <v>1539</v>
      </c>
      <c r="B290" s="12" t="s">
        <v>104</v>
      </c>
      <c r="C290" s="17" t="s">
        <v>145</v>
      </c>
      <c r="D290" s="15" t="s">
        <v>28</v>
      </c>
      <c r="E290" s="12">
        <v>50</v>
      </c>
      <c r="F290" s="20">
        <f t="shared" si="16"/>
        <v>15.91545709192768</v>
      </c>
      <c r="G290" s="20">
        <v>1</v>
      </c>
      <c r="H290" s="12">
        <v>7</v>
      </c>
      <c r="I290" s="9">
        <f t="shared" si="17"/>
        <v>1.9894321364909599E-2</v>
      </c>
      <c r="J290" s="9">
        <f t="shared" si="18"/>
        <v>-1.465576253188309</v>
      </c>
      <c r="K290" s="9">
        <f t="shared" si="19"/>
        <v>0.23094487040739761</v>
      </c>
      <c r="L290" s="12" t="s">
        <v>142</v>
      </c>
      <c r="M290" s="12"/>
      <c r="N290" s="8" t="s">
        <v>45</v>
      </c>
      <c r="O290" s="35" t="s">
        <v>788</v>
      </c>
      <c r="P290" s="35" t="s">
        <v>789</v>
      </c>
    </row>
    <row r="291" spans="1:16" ht="15.75" x14ac:dyDescent="0.25">
      <c r="A291" s="183">
        <v>1540</v>
      </c>
      <c r="B291" s="12" t="s">
        <v>61</v>
      </c>
      <c r="C291" s="30" t="s">
        <v>154</v>
      </c>
      <c r="D291" s="12" t="s">
        <v>110</v>
      </c>
      <c r="E291" s="12">
        <v>92</v>
      </c>
      <c r="F291" s="20">
        <f t="shared" si="16"/>
        <v>29.284441049146931</v>
      </c>
      <c r="G291" s="20">
        <v>2</v>
      </c>
      <c r="H291" s="12">
        <v>4</v>
      </c>
      <c r="I291" s="9">
        <f t="shared" si="17"/>
        <v>6.7354214413037947E-2</v>
      </c>
      <c r="J291" s="9">
        <f t="shared" si="18"/>
        <v>-0.17226347578039203</v>
      </c>
      <c r="K291" s="9">
        <f t="shared" si="19"/>
        <v>0.84175736127109002</v>
      </c>
      <c r="L291" s="12" t="s">
        <v>142</v>
      </c>
      <c r="M291" s="12"/>
      <c r="N291" s="8" t="s">
        <v>45</v>
      </c>
      <c r="O291" s="35" t="s">
        <v>790</v>
      </c>
      <c r="P291" s="35" t="s">
        <v>791</v>
      </c>
    </row>
    <row r="292" spans="1:16" ht="15.75" x14ac:dyDescent="0.25">
      <c r="A292" s="183">
        <v>1541</v>
      </c>
      <c r="B292" s="12" t="s">
        <v>70</v>
      </c>
      <c r="C292" s="12" t="s">
        <v>158</v>
      </c>
      <c r="D292" s="12" t="s">
        <v>112</v>
      </c>
      <c r="E292" s="12">
        <v>45</v>
      </c>
      <c r="F292" s="20">
        <f t="shared" si="16"/>
        <v>14.323911382734913</v>
      </c>
      <c r="G292" s="20">
        <v>1</v>
      </c>
      <c r="H292" s="12">
        <v>3</v>
      </c>
      <c r="I292" s="9">
        <f t="shared" si="17"/>
        <v>1.611440030557678E-2</v>
      </c>
      <c r="J292" s="9">
        <f t="shared" si="18"/>
        <v>-1.6890459068985582</v>
      </c>
      <c r="K292" s="9">
        <f t="shared" si="19"/>
        <v>0.18469565680810318</v>
      </c>
      <c r="L292" s="12" t="s">
        <v>142</v>
      </c>
      <c r="M292" s="12"/>
      <c r="N292" s="8" t="s">
        <v>45</v>
      </c>
      <c r="O292" s="35" t="s">
        <v>792</v>
      </c>
      <c r="P292" s="35" t="s">
        <v>793</v>
      </c>
    </row>
    <row r="293" spans="1:16" ht="15.75" x14ac:dyDescent="0.25">
      <c r="A293" s="183">
        <v>1542</v>
      </c>
      <c r="B293" s="12" t="s">
        <v>63</v>
      </c>
      <c r="C293" s="16" t="s">
        <v>93</v>
      </c>
      <c r="D293" s="31" t="s">
        <v>92</v>
      </c>
      <c r="E293" s="12">
        <v>33</v>
      </c>
      <c r="F293" s="20">
        <f t="shared" si="16"/>
        <v>10.504201680672269</v>
      </c>
      <c r="G293" s="20">
        <v>1</v>
      </c>
      <c r="H293" s="12">
        <v>3</v>
      </c>
      <c r="I293" s="9">
        <f t="shared" si="17"/>
        <v>8.6659663865546223E-3</v>
      </c>
      <c r="J293" s="9">
        <f t="shared" si="18"/>
        <v>-2.3468845098310025</v>
      </c>
      <c r="K293" s="9">
        <f t="shared" si="19"/>
        <v>9.5666747223737858E-2</v>
      </c>
      <c r="L293" s="12" t="s">
        <v>142</v>
      </c>
      <c r="M293" s="12"/>
      <c r="N293" s="8" t="s">
        <v>45</v>
      </c>
      <c r="O293" s="35" t="s">
        <v>794</v>
      </c>
      <c r="P293" s="35" t="s">
        <v>795</v>
      </c>
    </row>
    <row r="294" spans="1:16" ht="15.75" x14ac:dyDescent="0.25">
      <c r="A294" s="183">
        <v>1543</v>
      </c>
      <c r="B294" s="12" t="s">
        <v>75</v>
      </c>
      <c r="C294" s="30" t="s">
        <v>162</v>
      </c>
      <c r="D294" s="12" t="s">
        <v>119</v>
      </c>
      <c r="E294" s="12">
        <v>150</v>
      </c>
      <c r="F294" s="20">
        <f t="shared" si="16"/>
        <v>47.746371275783041</v>
      </c>
      <c r="G294" s="20">
        <v>4</v>
      </c>
      <c r="H294" s="12">
        <v>9</v>
      </c>
      <c r="I294" s="9">
        <f t="shared" si="17"/>
        <v>0.17904889228418638</v>
      </c>
      <c r="J294" s="9">
        <f t="shared" si="18"/>
        <v>0.86458041107675232</v>
      </c>
      <c r="K294" s="9">
        <f t="shared" si="19"/>
        <v>2.3740097687672401</v>
      </c>
      <c r="L294" s="12" t="s">
        <v>142</v>
      </c>
      <c r="M294" s="12"/>
      <c r="N294" s="8" t="s">
        <v>45</v>
      </c>
      <c r="O294" s="35" t="s">
        <v>796</v>
      </c>
      <c r="P294" s="35" t="s">
        <v>797</v>
      </c>
    </row>
    <row r="295" spans="1:16" ht="15.75" x14ac:dyDescent="0.25">
      <c r="A295" s="183">
        <v>1544</v>
      </c>
      <c r="B295" s="12" t="s">
        <v>104</v>
      </c>
      <c r="C295" s="17" t="s">
        <v>145</v>
      </c>
      <c r="D295" s="15" t="s">
        <v>28</v>
      </c>
      <c r="E295" s="12">
        <v>84</v>
      </c>
      <c r="F295" s="20">
        <f t="shared" si="16"/>
        <v>26.737967914438503</v>
      </c>
      <c r="G295" s="20">
        <v>2</v>
      </c>
      <c r="H295" s="12">
        <v>7</v>
      </c>
      <c r="I295" s="9">
        <f t="shared" si="17"/>
        <v>5.6149732620320865E-2</v>
      </c>
      <c r="J295" s="9">
        <f t="shared" si="18"/>
        <v>-0.36521461735473792</v>
      </c>
      <c r="K295" s="9">
        <f t="shared" si="19"/>
        <v>0.69404768021551599</v>
      </c>
      <c r="L295" s="12" t="s">
        <v>142</v>
      </c>
      <c r="M295" s="12"/>
      <c r="N295" s="8" t="s">
        <v>45</v>
      </c>
      <c r="O295" s="35" t="s">
        <v>798</v>
      </c>
      <c r="P295" s="35" t="s">
        <v>799</v>
      </c>
    </row>
    <row r="296" spans="1:16" ht="15.75" x14ac:dyDescent="0.25">
      <c r="A296" s="183">
        <v>1545</v>
      </c>
      <c r="B296" s="12" t="s">
        <v>75</v>
      </c>
      <c r="C296" s="30" t="s">
        <v>162</v>
      </c>
      <c r="D296" s="12" t="s">
        <v>119</v>
      </c>
      <c r="E296" s="12">
        <v>97</v>
      </c>
      <c r="F296" s="20">
        <f t="shared" si="16"/>
        <v>30.8759867583397</v>
      </c>
      <c r="G296" s="20">
        <v>3</v>
      </c>
      <c r="H296" s="12">
        <v>10</v>
      </c>
      <c r="I296" s="9">
        <f t="shared" si="17"/>
        <v>7.4874267888973792E-2</v>
      </c>
      <c r="J296" s="9">
        <f t="shared" si="18"/>
        <v>-6.0015062295732058E-2</v>
      </c>
      <c r="K296" s="9">
        <f t="shared" si="19"/>
        <v>0.94175034855516371</v>
      </c>
      <c r="L296" s="12" t="s">
        <v>142</v>
      </c>
      <c r="M296" s="12"/>
      <c r="N296" s="8" t="s">
        <v>45</v>
      </c>
      <c r="O296" s="35" t="s">
        <v>800</v>
      </c>
      <c r="P296" s="35" t="s">
        <v>801</v>
      </c>
    </row>
    <row r="297" spans="1:16" ht="15.75" x14ac:dyDescent="0.25">
      <c r="A297" s="183">
        <v>1546</v>
      </c>
      <c r="B297" s="12" t="s">
        <v>15</v>
      </c>
      <c r="C297" s="12" t="s">
        <v>124</v>
      </c>
      <c r="D297" s="12" t="s">
        <v>26</v>
      </c>
      <c r="E297" s="12">
        <v>87</v>
      </c>
      <c r="F297" s="20">
        <f t="shared" si="16"/>
        <v>27.692895339954163</v>
      </c>
      <c r="G297" s="20">
        <v>2</v>
      </c>
      <c r="H297" s="12">
        <v>8</v>
      </c>
      <c r="I297" s="9">
        <f t="shared" si="17"/>
        <v>6.0232047364400292E-2</v>
      </c>
      <c r="J297" s="9">
        <f t="shared" si="18"/>
        <v>-0.29078592803503511</v>
      </c>
      <c r="K297" s="9">
        <f t="shared" si="19"/>
        <v>0.74767571729747673</v>
      </c>
      <c r="L297" s="12" t="s">
        <v>142</v>
      </c>
      <c r="M297" s="12"/>
      <c r="N297" s="8" t="s">
        <v>45</v>
      </c>
      <c r="O297" s="35" t="s">
        <v>802</v>
      </c>
      <c r="P297" s="35" t="s">
        <v>803</v>
      </c>
    </row>
    <row r="298" spans="1:16" ht="15.75" x14ac:dyDescent="0.25">
      <c r="A298" s="183">
        <v>1547</v>
      </c>
      <c r="B298" s="12" t="s">
        <v>15</v>
      </c>
      <c r="C298" s="12" t="s">
        <v>124</v>
      </c>
      <c r="D298" s="12" t="s">
        <v>26</v>
      </c>
      <c r="E298" s="12">
        <v>48</v>
      </c>
      <c r="F298" s="20">
        <f t="shared" si="16"/>
        <v>15.278838808250573</v>
      </c>
      <c r="G298" s="20">
        <v>1</v>
      </c>
      <c r="H298" s="12">
        <v>3</v>
      </c>
      <c r="I298" s="9">
        <f t="shared" si="17"/>
        <v>1.8334606569900685E-2</v>
      </c>
      <c r="J298" s="9">
        <f t="shared" si="18"/>
        <v>-1.5521597035657697</v>
      </c>
      <c r="K298" s="9">
        <f t="shared" si="19"/>
        <v>0.21179007576086675</v>
      </c>
      <c r="L298" s="12" t="s">
        <v>142</v>
      </c>
      <c r="M298" s="12"/>
      <c r="N298" s="8" t="s">
        <v>45</v>
      </c>
      <c r="O298" s="35" t="s">
        <v>804</v>
      </c>
      <c r="P298" s="35" t="s">
        <v>805</v>
      </c>
    </row>
    <row r="299" spans="1:16" ht="15.75" x14ac:dyDescent="0.25">
      <c r="A299" s="183">
        <v>1548</v>
      </c>
      <c r="B299" s="12" t="s">
        <v>15</v>
      </c>
      <c r="C299" s="12" t="s">
        <v>124</v>
      </c>
      <c r="D299" s="12" t="s">
        <v>26</v>
      </c>
      <c r="E299" s="12">
        <v>148</v>
      </c>
      <c r="F299" s="20">
        <f t="shared" si="16"/>
        <v>47.109752992105932</v>
      </c>
      <c r="G299" s="20">
        <v>4</v>
      </c>
      <c r="H299" s="12">
        <v>8</v>
      </c>
      <c r="I299" s="9">
        <f t="shared" si="17"/>
        <v>0.17430608607079193</v>
      </c>
      <c r="J299" s="9">
        <f t="shared" si="18"/>
        <v>0.83611018495228162</v>
      </c>
      <c r="K299" s="9">
        <f t="shared" si="19"/>
        <v>2.307374239040898</v>
      </c>
      <c r="L299" s="12" t="s">
        <v>142</v>
      </c>
      <c r="M299" s="12" t="s">
        <v>51</v>
      </c>
      <c r="N299" s="8" t="s">
        <v>45</v>
      </c>
      <c r="O299" s="35" t="s">
        <v>806</v>
      </c>
      <c r="P299" s="35" t="s">
        <v>807</v>
      </c>
    </row>
    <row r="300" spans="1:16" ht="15.75" x14ac:dyDescent="0.25">
      <c r="A300" s="183">
        <v>1549</v>
      </c>
      <c r="B300" s="12" t="s">
        <v>15</v>
      </c>
      <c r="C300" s="12" t="s">
        <v>124</v>
      </c>
      <c r="D300" s="12" t="s">
        <v>26</v>
      </c>
      <c r="E300" s="12">
        <v>114</v>
      </c>
      <c r="F300" s="20">
        <f t="shared" si="16"/>
        <v>36.28724216959511</v>
      </c>
      <c r="G300" s="20">
        <v>3</v>
      </c>
      <c r="H300" s="12">
        <v>7</v>
      </c>
      <c r="I300" s="9">
        <f t="shared" si="17"/>
        <v>0.10341864018334608</v>
      </c>
      <c r="J300" s="9">
        <f t="shared" si="18"/>
        <v>0.28249986134331806</v>
      </c>
      <c r="K300" s="9">
        <f t="shared" si="19"/>
        <v>1.3264415911767466</v>
      </c>
      <c r="L300" s="12" t="s">
        <v>142</v>
      </c>
      <c r="M300" s="12" t="s">
        <v>51</v>
      </c>
      <c r="N300" s="8" t="s">
        <v>45</v>
      </c>
      <c r="O300" s="35" t="s">
        <v>808</v>
      </c>
      <c r="P300" s="35" t="s">
        <v>809</v>
      </c>
    </row>
    <row r="301" spans="1:16" ht="15.75" x14ac:dyDescent="0.25">
      <c r="A301" s="183">
        <v>1550</v>
      </c>
      <c r="B301" s="12" t="s">
        <v>15</v>
      </c>
      <c r="C301" s="12" t="s">
        <v>124</v>
      </c>
      <c r="D301" s="12" t="s">
        <v>26</v>
      </c>
      <c r="E301" s="12">
        <v>92</v>
      </c>
      <c r="F301" s="20">
        <f t="shared" si="16"/>
        <v>29.284441049146931</v>
      </c>
      <c r="G301" s="20">
        <v>2</v>
      </c>
      <c r="H301" s="12">
        <v>7</v>
      </c>
      <c r="I301" s="9">
        <f t="shared" si="17"/>
        <v>6.7354214413037947E-2</v>
      </c>
      <c r="J301" s="9">
        <f t="shared" si="18"/>
        <v>-0.17226347578039203</v>
      </c>
      <c r="K301" s="9">
        <f t="shared" si="19"/>
        <v>0.84175736127109002</v>
      </c>
      <c r="L301" s="12" t="s">
        <v>142</v>
      </c>
      <c r="M301" s="12" t="s">
        <v>51</v>
      </c>
      <c r="N301" s="8" t="s">
        <v>45</v>
      </c>
      <c r="O301" s="35" t="s">
        <v>685</v>
      </c>
      <c r="P301" s="35" t="s">
        <v>810</v>
      </c>
    </row>
    <row r="302" spans="1:16" ht="15.75" x14ac:dyDescent="0.25">
      <c r="A302" s="183">
        <v>1551</v>
      </c>
      <c r="B302" s="12" t="s">
        <v>104</v>
      </c>
      <c r="C302" s="17" t="s">
        <v>145</v>
      </c>
      <c r="D302" s="15" t="s">
        <v>28</v>
      </c>
      <c r="E302" s="12">
        <v>87</v>
      </c>
      <c r="F302" s="20">
        <f t="shared" si="16"/>
        <v>27.692895339954163</v>
      </c>
      <c r="G302" s="20">
        <v>2</v>
      </c>
      <c r="H302" s="12">
        <v>6</v>
      </c>
      <c r="I302" s="9">
        <f t="shared" si="17"/>
        <v>6.0232047364400292E-2</v>
      </c>
      <c r="J302" s="9">
        <f t="shared" si="18"/>
        <v>-0.29078592803503511</v>
      </c>
      <c r="K302" s="9">
        <f t="shared" si="19"/>
        <v>0.74767571729747673</v>
      </c>
      <c r="L302" s="12" t="s">
        <v>142</v>
      </c>
      <c r="M302" s="12"/>
      <c r="N302" s="8" t="s">
        <v>45</v>
      </c>
      <c r="O302" s="35" t="s">
        <v>811</v>
      </c>
      <c r="P302" s="35" t="s">
        <v>812</v>
      </c>
    </row>
    <row r="303" spans="1:16" ht="15.75" x14ac:dyDescent="0.25">
      <c r="A303" s="183">
        <v>1552</v>
      </c>
      <c r="B303" s="12" t="s">
        <v>105</v>
      </c>
      <c r="C303" s="12" t="s">
        <v>127</v>
      </c>
      <c r="D303" s="15" t="s">
        <v>28</v>
      </c>
      <c r="E303" s="12">
        <v>130</v>
      </c>
      <c r="F303" s="20">
        <f t="shared" si="16"/>
        <v>41.380188439011967</v>
      </c>
      <c r="G303" s="20">
        <v>4</v>
      </c>
      <c r="H303" s="12">
        <v>6</v>
      </c>
      <c r="I303" s="9">
        <f t="shared" si="17"/>
        <v>0.13448561242678889</v>
      </c>
      <c r="J303" s="9">
        <f t="shared" si="18"/>
        <v>0.56106352171488361</v>
      </c>
      <c r="K303" s="9">
        <f t="shared" si="19"/>
        <v>1.7525353689408558</v>
      </c>
      <c r="L303" s="12" t="s">
        <v>142</v>
      </c>
      <c r="M303" s="12"/>
      <c r="N303" s="8" t="s">
        <v>45</v>
      </c>
      <c r="O303" s="35" t="s">
        <v>813</v>
      </c>
      <c r="P303" s="35" t="s">
        <v>814</v>
      </c>
    </row>
    <row r="304" spans="1:16" ht="15.75" x14ac:dyDescent="0.25">
      <c r="A304" s="183">
        <v>1553</v>
      </c>
      <c r="B304" s="12" t="s">
        <v>111</v>
      </c>
      <c r="C304" s="12" t="s">
        <v>148</v>
      </c>
      <c r="D304" s="12" t="s">
        <v>30</v>
      </c>
      <c r="E304" s="12">
        <v>56</v>
      </c>
      <c r="F304" s="20">
        <f t="shared" si="16"/>
        <v>17.825311942959001</v>
      </c>
      <c r="G304" s="20">
        <v>1</v>
      </c>
      <c r="H304" s="12">
        <v>5</v>
      </c>
      <c r="I304" s="9">
        <f t="shared" si="17"/>
        <v>2.4955436720142603E-2</v>
      </c>
      <c r="J304" s="9">
        <f t="shared" si="18"/>
        <v>-1.2252061116521551</v>
      </c>
      <c r="K304" s="9">
        <f t="shared" si="19"/>
        <v>0.29369715967786642</v>
      </c>
      <c r="L304" s="12" t="s">
        <v>142</v>
      </c>
      <c r="M304" s="12"/>
      <c r="N304" s="8" t="s">
        <v>45</v>
      </c>
      <c r="O304" s="35" t="s">
        <v>815</v>
      </c>
      <c r="P304" s="35" t="s">
        <v>816</v>
      </c>
    </row>
    <row r="305" spans="1:16" ht="15.75" x14ac:dyDescent="0.25">
      <c r="A305" s="183">
        <v>1554</v>
      </c>
      <c r="B305" s="12" t="s">
        <v>80</v>
      </c>
      <c r="C305" s="14" t="s">
        <v>90</v>
      </c>
      <c r="D305" s="15" t="s">
        <v>28</v>
      </c>
      <c r="E305" s="12">
        <v>74</v>
      </c>
      <c r="F305" s="20">
        <f t="shared" si="16"/>
        <v>23.554876496052966</v>
      </c>
      <c r="G305" s="20">
        <v>2</v>
      </c>
      <c r="H305" s="12">
        <v>5</v>
      </c>
      <c r="I305" s="9">
        <f t="shared" si="17"/>
        <v>4.3576521517697982E-2</v>
      </c>
      <c r="J305" s="9">
        <f t="shared" si="18"/>
        <v>-0.6340549850153625</v>
      </c>
      <c r="K305" s="9">
        <f t="shared" si="19"/>
        <v>0.53043652199980107</v>
      </c>
      <c r="L305" s="12" t="s">
        <v>142</v>
      </c>
      <c r="M305" s="12"/>
      <c r="N305" s="8" t="s">
        <v>45</v>
      </c>
      <c r="O305" s="35" t="s">
        <v>817</v>
      </c>
      <c r="P305" s="35" t="s">
        <v>818</v>
      </c>
    </row>
    <row r="306" spans="1:16" ht="15.75" x14ac:dyDescent="0.25">
      <c r="A306" s="183">
        <v>1555</v>
      </c>
      <c r="B306" s="12" t="s">
        <v>80</v>
      </c>
      <c r="C306" s="14" t="s">
        <v>90</v>
      </c>
      <c r="D306" s="15" t="s">
        <v>28</v>
      </c>
      <c r="E306" s="12">
        <v>95</v>
      </c>
      <c r="F306" s="20">
        <f t="shared" si="16"/>
        <v>30.239368474662594</v>
      </c>
      <c r="G306" s="20">
        <v>3</v>
      </c>
      <c r="H306" s="12">
        <v>9</v>
      </c>
      <c r="I306" s="9">
        <f t="shared" si="17"/>
        <v>7.1818500127323645E-2</v>
      </c>
      <c r="J306" s="9">
        <f t="shared" si="18"/>
        <v>-0.10420416061665971</v>
      </c>
      <c r="K306" s="9">
        <f t="shared" si="19"/>
        <v>0.90104132148969274</v>
      </c>
      <c r="L306" s="12" t="s">
        <v>142</v>
      </c>
      <c r="M306" s="12"/>
      <c r="N306" s="8" t="s">
        <v>45</v>
      </c>
      <c r="O306" s="35" t="s">
        <v>819</v>
      </c>
      <c r="P306" s="35" t="s">
        <v>820</v>
      </c>
    </row>
    <row r="307" spans="1:16" ht="15.75" x14ac:dyDescent="0.25">
      <c r="A307" s="183">
        <v>1556</v>
      </c>
      <c r="B307" s="12" t="s">
        <v>14</v>
      </c>
      <c r="C307" s="8" t="s">
        <v>91</v>
      </c>
      <c r="D307" s="8" t="s">
        <v>31</v>
      </c>
      <c r="E307" s="12">
        <v>110</v>
      </c>
      <c r="F307" s="20">
        <f t="shared" si="16"/>
        <v>35.0140056022409</v>
      </c>
      <c r="G307" s="20">
        <v>3</v>
      </c>
      <c r="H307" s="12">
        <v>12</v>
      </c>
      <c r="I307" s="9">
        <f t="shared" si="17"/>
        <v>9.6288515406162484E-2</v>
      </c>
      <c r="J307" s="9">
        <f t="shared" si="18"/>
        <v>0.20674180814430887</v>
      </c>
      <c r="K307" s="9">
        <f t="shared" si="19"/>
        <v>1.229665041291734</v>
      </c>
      <c r="L307" s="12" t="s">
        <v>143</v>
      </c>
      <c r="M307" s="12"/>
      <c r="N307" s="8" t="s">
        <v>45</v>
      </c>
      <c r="O307" s="35" t="s">
        <v>821</v>
      </c>
      <c r="P307" s="35" t="s">
        <v>575</v>
      </c>
    </row>
    <row r="308" spans="1:16" ht="15.75" x14ac:dyDescent="0.25">
      <c r="A308" s="183">
        <v>1557</v>
      </c>
      <c r="B308" s="12" t="s">
        <v>111</v>
      </c>
      <c r="C308" s="12" t="s">
        <v>148</v>
      </c>
      <c r="D308" s="12" t="s">
        <v>30</v>
      </c>
      <c r="E308" s="12">
        <v>71</v>
      </c>
      <c r="F308" s="20">
        <f t="shared" si="16"/>
        <v>22.599949070537306</v>
      </c>
      <c r="G308" s="20">
        <v>2</v>
      </c>
      <c r="H308" s="12">
        <v>6</v>
      </c>
      <c r="I308" s="9">
        <f t="shared" si="17"/>
        <v>4.0114909600203717E-2</v>
      </c>
      <c r="J308" s="9">
        <f t="shared" si="18"/>
        <v>-0.72183302849677666</v>
      </c>
      <c r="K308" s="9">
        <f t="shared" si="19"/>
        <v>0.48586084244670807</v>
      </c>
      <c r="L308" s="12" t="s">
        <v>142</v>
      </c>
      <c r="M308" s="12"/>
      <c r="N308" s="8" t="s">
        <v>45</v>
      </c>
      <c r="O308" s="35" t="s">
        <v>822</v>
      </c>
      <c r="P308" s="35" t="s">
        <v>676</v>
      </c>
    </row>
    <row r="309" spans="1:16" ht="15.75" x14ac:dyDescent="0.25">
      <c r="A309" s="183">
        <v>1558</v>
      </c>
      <c r="B309" s="12" t="s">
        <v>115</v>
      </c>
      <c r="C309" s="12" t="s">
        <v>125</v>
      </c>
      <c r="D309" s="12" t="s">
        <v>35</v>
      </c>
      <c r="E309" s="12">
        <v>102</v>
      </c>
      <c r="F309" s="20">
        <f t="shared" si="16"/>
        <v>32.467532467532465</v>
      </c>
      <c r="G309" s="20">
        <v>3</v>
      </c>
      <c r="H309" s="12">
        <v>6</v>
      </c>
      <c r="I309" s="9">
        <f t="shared" si="17"/>
        <v>8.2792207792207792E-2</v>
      </c>
      <c r="J309" s="9">
        <f t="shared" si="18"/>
        <v>4.6590289274532459E-2</v>
      </c>
      <c r="K309" s="9">
        <f t="shared" si="19"/>
        <v>1.047692670209313</v>
      </c>
      <c r="L309" s="12" t="s">
        <v>142</v>
      </c>
      <c r="M309" s="12"/>
      <c r="N309" s="8" t="s">
        <v>45</v>
      </c>
      <c r="O309" s="35" t="s">
        <v>813</v>
      </c>
      <c r="P309" s="35" t="s">
        <v>823</v>
      </c>
    </row>
    <row r="310" spans="1:16" ht="15.75" x14ac:dyDescent="0.25">
      <c r="A310" s="183">
        <v>1559</v>
      </c>
      <c r="B310" s="12" t="s">
        <v>80</v>
      </c>
      <c r="C310" s="14" t="s">
        <v>90</v>
      </c>
      <c r="D310" s="15" t="s">
        <v>28</v>
      </c>
      <c r="E310" s="12">
        <v>300</v>
      </c>
      <c r="F310" s="20">
        <f t="shared" si="16"/>
        <v>95.492742551566081</v>
      </c>
      <c r="G310" s="20">
        <v>8</v>
      </c>
      <c r="H310" s="12">
        <v>18</v>
      </c>
      <c r="I310" s="9">
        <f t="shared" si="17"/>
        <v>0.71619556913674554</v>
      </c>
      <c r="J310" s="9">
        <f t="shared" si="18"/>
        <v>2.3347455810443956</v>
      </c>
      <c r="K310" s="9">
        <f t="shared" si="19"/>
        <v>10.326832253241827</v>
      </c>
      <c r="L310" s="12" t="s">
        <v>143</v>
      </c>
      <c r="M310" s="12"/>
      <c r="N310" s="8" t="s">
        <v>45</v>
      </c>
      <c r="O310" s="35" t="s">
        <v>824</v>
      </c>
      <c r="P310" s="35" t="s">
        <v>825</v>
      </c>
    </row>
    <row r="311" spans="1:16" ht="15.75" x14ac:dyDescent="0.25">
      <c r="A311" s="183">
        <v>1560</v>
      </c>
      <c r="B311" s="12" t="s">
        <v>111</v>
      </c>
      <c r="C311" s="12" t="s">
        <v>148</v>
      </c>
      <c r="D311" s="12" t="s">
        <v>30</v>
      </c>
      <c r="E311" s="12">
        <v>56</v>
      </c>
      <c r="F311" s="20">
        <f t="shared" si="16"/>
        <v>17.825311942959001</v>
      </c>
      <c r="G311" s="20">
        <v>1</v>
      </c>
      <c r="H311" s="12">
        <v>6</v>
      </c>
      <c r="I311" s="9">
        <f t="shared" si="17"/>
        <v>2.4955436720142603E-2</v>
      </c>
      <c r="J311" s="9">
        <f t="shared" si="18"/>
        <v>-1.2252061116521551</v>
      </c>
      <c r="K311" s="9">
        <f t="shared" si="19"/>
        <v>0.29369715967786642</v>
      </c>
      <c r="L311" s="12" t="s">
        <v>142</v>
      </c>
      <c r="M311" s="12"/>
      <c r="N311" s="8" t="s">
        <v>45</v>
      </c>
      <c r="O311" s="35" t="s">
        <v>826</v>
      </c>
      <c r="P311" s="35" t="s">
        <v>603</v>
      </c>
    </row>
    <row r="312" spans="1:16" ht="15.75" x14ac:dyDescent="0.25">
      <c r="A312" s="183">
        <v>1561</v>
      </c>
      <c r="B312" s="12" t="s">
        <v>53</v>
      </c>
      <c r="C312" s="29" t="s">
        <v>146</v>
      </c>
      <c r="D312" s="23" t="s">
        <v>27</v>
      </c>
      <c r="E312" s="12">
        <v>148</v>
      </c>
      <c r="F312" s="20">
        <f t="shared" si="16"/>
        <v>47.109752992105932</v>
      </c>
      <c r="G312" s="20">
        <v>4</v>
      </c>
      <c r="H312" s="12">
        <v>17</v>
      </c>
      <c r="I312" s="9">
        <f t="shared" si="17"/>
        <v>0.17430608607079193</v>
      </c>
      <c r="J312" s="9">
        <f t="shared" si="18"/>
        <v>0.83611018495228162</v>
      </c>
      <c r="K312" s="9">
        <f t="shared" si="19"/>
        <v>2.307374239040898</v>
      </c>
      <c r="L312" s="12" t="s">
        <v>143</v>
      </c>
      <c r="M312" s="12"/>
      <c r="N312" s="8" t="s">
        <v>45</v>
      </c>
      <c r="O312" s="35" t="s">
        <v>827</v>
      </c>
      <c r="P312" s="35" t="s">
        <v>828</v>
      </c>
    </row>
    <row r="313" spans="1:16" ht="15.75" x14ac:dyDescent="0.25">
      <c r="A313" s="183">
        <v>1562</v>
      </c>
      <c r="B313" s="12" t="s">
        <v>63</v>
      </c>
      <c r="C313" s="16" t="s">
        <v>93</v>
      </c>
      <c r="D313" s="31" t="s">
        <v>92</v>
      </c>
      <c r="E313" s="12">
        <v>58</v>
      </c>
      <c r="F313" s="20">
        <f t="shared" si="16"/>
        <v>18.46193022663611</v>
      </c>
      <c r="G313" s="20">
        <v>1</v>
      </c>
      <c r="H313" s="12">
        <v>5</v>
      </c>
      <c r="I313" s="9">
        <f t="shared" si="17"/>
        <v>2.6769798828622356E-2</v>
      </c>
      <c r="J313" s="9">
        <f t="shared" si="18"/>
        <v>-1.1507774223324514</v>
      </c>
      <c r="K313" s="9">
        <f t="shared" si="19"/>
        <v>0.31639070454380491</v>
      </c>
      <c r="L313" s="12" t="s">
        <v>142</v>
      </c>
      <c r="M313" s="12"/>
      <c r="N313" s="8" t="s">
        <v>45</v>
      </c>
      <c r="O313" s="35" t="s">
        <v>829</v>
      </c>
      <c r="P313" s="35" t="s">
        <v>830</v>
      </c>
    </row>
    <row r="314" spans="1:16" ht="15.75" x14ac:dyDescent="0.25">
      <c r="A314" s="183">
        <v>1563</v>
      </c>
      <c r="B314" s="12" t="s">
        <v>80</v>
      </c>
      <c r="C314" s="14" t="s">
        <v>90</v>
      </c>
      <c r="D314" s="15" t="s">
        <v>28</v>
      </c>
      <c r="E314" s="12">
        <v>98</v>
      </c>
      <c r="F314" s="20">
        <f t="shared" si="16"/>
        <v>31.194295900178254</v>
      </c>
      <c r="G314" s="20">
        <v>3</v>
      </c>
      <c r="H314" s="12">
        <v>14</v>
      </c>
      <c r="I314" s="9">
        <f t="shared" si="17"/>
        <v>7.6426024955436725E-2</v>
      </c>
      <c r="J314" s="9">
        <f t="shared" si="18"/>
        <v>-3.8261025441124197E-2</v>
      </c>
      <c r="K314" s="9">
        <f t="shared" si="19"/>
        <v>0.96246168111515096</v>
      </c>
      <c r="L314" s="12" t="s">
        <v>143</v>
      </c>
      <c r="M314" s="12"/>
      <c r="N314" s="8" t="s">
        <v>45</v>
      </c>
      <c r="O314" s="35" t="s">
        <v>831</v>
      </c>
      <c r="P314" s="35" t="s">
        <v>832</v>
      </c>
    </row>
    <row r="315" spans="1:16" ht="15.75" x14ac:dyDescent="0.25">
      <c r="A315" s="183">
        <v>1564</v>
      </c>
      <c r="B315" s="12" t="s">
        <v>46</v>
      </c>
      <c r="C315" s="19" t="s">
        <v>149</v>
      </c>
      <c r="D315" s="12" t="s">
        <v>29</v>
      </c>
      <c r="E315" s="12">
        <v>33</v>
      </c>
      <c r="F315" s="20">
        <f t="shared" si="16"/>
        <v>10.504201680672269</v>
      </c>
      <c r="G315" s="20">
        <v>1</v>
      </c>
      <c r="H315" s="12">
        <v>3</v>
      </c>
      <c r="I315" s="9">
        <f t="shared" si="17"/>
        <v>8.6659663865546223E-3</v>
      </c>
      <c r="J315" s="9">
        <f t="shared" si="18"/>
        <v>-2.3468845098310025</v>
      </c>
      <c r="K315" s="9">
        <f t="shared" si="19"/>
        <v>9.5666747223737858E-2</v>
      </c>
      <c r="L315" s="12" t="s">
        <v>142</v>
      </c>
      <c r="M315" s="12" t="s">
        <v>51</v>
      </c>
      <c r="N315" s="8" t="s">
        <v>45</v>
      </c>
      <c r="O315" s="35" t="s">
        <v>833</v>
      </c>
      <c r="P315" s="35" t="s">
        <v>834</v>
      </c>
    </row>
    <row r="316" spans="1:16" ht="15.75" x14ac:dyDescent="0.25">
      <c r="A316" s="183">
        <v>1565</v>
      </c>
      <c r="B316" s="12" t="s">
        <v>115</v>
      </c>
      <c r="C316" s="12" t="s">
        <v>125</v>
      </c>
      <c r="D316" s="12" t="s">
        <v>35</v>
      </c>
      <c r="E316" s="12">
        <v>103</v>
      </c>
      <c r="F316" s="20">
        <f t="shared" si="16"/>
        <v>32.785841609371019</v>
      </c>
      <c r="G316" s="20">
        <v>3</v>
      </c>
      <c r="H316" s="12">
        <v>7</v>
      </c>
      <c r="I316" s="9">
        <f t="shared" si="17"/>
        <v>8.4423542144130378E-2</v>
      </c>
      <c r="J316" s="9">
        <f t="shared" si="18"/>
        <v>6.7283136333650795E-2</v>
      </c>
      <c r="K316" s="9">
        <f t="shared" si="19"/>
        <v>1.0695982774405941</v>
      </c>
      <c r="L316" s="12" t="s">
        <v>142</v>
      </c>
      <c r="M316" s="12"/>
      <c r="N316" s="8" t="s">
        <v>45</v>
      </c>
      <c r="O316" s="35" t="s">
        <v>835</v>
      </c>
      <c r="P316" s="35" t="s">
        <v>836</v>
      </c>
    </row>
    <row r="317" spans="1:16" ht="15.75" x14ac:dyDescent="0.25">
      <c r="A317" s="183">
        <v>1566</v>
      </c>
      <c r="B317" s="12" t="s">
        <v>80</v>
      </c>
      <c r="C317" s="14" t="s">
        <v>90</v>
      </c>
      <c r="D317" s="15" t="s">
        <v>28</v>
      </c>
      <c r="E317" s="12">
        <v>73</v>
      </c>
      <c r="F317" s="20">
        <f t="shared" si="16"/>
        <v>23.236567354214415</v>
      </c>
      <c r="G317" s="20">
        <v>2</v>
      </c>
      <c r="H317" s="12">
        <v>7</v>
      </c>
      <c r="I317" s="9">
        <f t="shared" si="17"/>
        <v>4.2406735421441313E-2</v>
      </c>
      <c r="J317" s="9">
        <f t="shared" si="18"/>
        <v>-0.66291257302566908</v>
      </c>
      <c r="K317" s="9">
        <f t="shared" si="19"/>
        <v>0.51534815735579809</v>
      </c>
      <c r="L317" s="12" t="s">
        <v>142</v>
      </c>
      <c r="M317" s="12"/>
      <c r="N317" s="8" t="s">
        <v>45</v>
      </c>
      <c r="O317" s="35" t="s">
        <v>837</v>
      </c>
      <c r="P317" s="35" t="s">
        <v>838</v>
      </c>
    </row>
    <row r="318" spans="1:16" ht="15.75" x14ac:dyDescent="0.25">
      <c r="A318" s="183">
        <v>1567</v>
      </c>
      <c r="B318" s="12" t="s">
        <v>105</v>
      </c>
      <c r="C318" s="12" t="s">
        <v>127</v>
      </c>
      <c r="D318" s="15" t="s">
        <v>28</v>
      </c>
      <c r="E318" s="12">
        <v>55</v>
      </c>
      <c r="F318" s="20">
        <f t="shared" si="16"/>
        <v>17.50700280112045</v>
      </c>
      <c r="G318" s="20">
        <v>1</v>
      </c>
      <c r="H318" s="12">
        <v>6</v>
      </c>
      <c r="I318" s="9">
        <f t="shared" si="17"/>
        <v>2.4072128851540621E-2</v>
      </c>
      <c r="J318" s="9">
        <f t="shared" si="18"/>
        <v>-1.2634233618233353</v>
      </c>
      <c r="K318" s="9">
        <f t="shared" si="19"/>
        <v>0.28268463636772356</v>
      </c>
      <c r="L318" s="12" t="s">
        <v>142</v>
      </c>
      <c r="M318" s="12"/>
      <c r="N318" s="8" t="s">
        <v>45</v>
      </c>
      <c r="O318" s="35" t="s">
        <v>839</v>
      </c>
      <c r="P318" s="35" t="s">
        <v>840</v>
      </c>
    </row>
    <row r="319" spans="1:16" ht="15.75" x14ac:dyDescent="0.25">
      <c r="A319" s="183">
        <v>1568</v>
      </c>
      <c r="B319" s="12" t="s">
        <v>111</v>
      </c>
      <c r="C319" s="12" t="s">
        <v>148</v>
      </c>
      <c r="D319" s="12" t="s">
        <v>30</v>
      </c>
      <c r="E319" s="12">
        <v>48</v>
      </c>
      <c r="F319" s="20">
        <f t="shared" si="16"/>
        <v>15.278838808250573</v>
      </c>
      <c r="G319" s="20">
        <v>1</v>
      </c>
      <c r="H319" s="12">
        <v>4</v>
      </c>
      <c r="I319" s="9">
        <f t="shared" si="17"/>
        <v>1.8334606569900685E-2</v>
      </c>
      <c r="J319" s="9">
        <f t="shared" si="18"/>
        <v>-1.5521597035657697</v>
      </c>
      <c r="K319" s="9">
        <f t="shared" si="19"/>
        <v>0.21179007576086675</v>
      </c>
      <c r="L319" s="12" t="s">
        <v>142</v>
      </c>
      <c r="M319" s="12"/>
      <c r="N319" s="8" t="s">
        <v>45</v>
      </c>
      <c r="O319" s="35" t="s">
        <v>841</v>
      </c>
      <c r="P319" s="35" t="s">
        <v>842</v>
      </c>
    </row>
    <row r="320" spans="1:16" ht="15.75" x14ac:dyDescent="0.25">
      <c r="A320" s="183">
        <v>1569</v>
      </c>
      <c r="B320" s="12" t="s">
        <v>111</v>
      </c>
      <c r="C320" s="12" t="s">
        <v>148</v>
      </c>
      <c r="D320" s="12" t="s">
        <v>30</v>
      </c>
      <c r="E320" s="12">
        <v>62</v>
      </c>
      <c r="F320" s="20">
        <f t="shared" si="16"/>
        <v>19.735166793990324</v>
      </c>
      <c r="G320" s="20">
        <v>2</v>
      </c>
      <c r="H320" s="12">
        <v>7</v>
      </c>
      <c r="I320" s="9">
        <f t="shared" si="17"/>
        <v>3.0589508530685004E-2</v>
      </c>
      <c r="J320" s="9">
        <f t="shared" si="18"/>
        <v>-1.0093250170207675</v>
      </c>
      <c r="K320" s="9">
        <f t="shared" si="19"/>
        <v>0.36446490417157018</v>
      </c>
      <c r="L320" s="12" t="s">
        <v>142</v>
      </c>
      <c r="M320" s="12"/>
      <c r="N320" s="8" t="s">
        <v>45</v>
      </c>
      <c r="O320" s="35" t="s">
        <v>843</v>
      </c>
      <c r="P320" s="35" t="s">
        <v>844</v>
      </c>
    </row>
    <row r="321" spans="1:16" ht="15.75" x14ac:dyDescent="0.25">
      <c r="A321" s="183">
        <v>1570</v>
      </c>
      <c r="B321" s="12" t="s">
        <v>53</v>
      </c>
      <c r="C321" s="29" t="s">
        <v>146</v>
      </c>
      <c r="D321" s="23" t="s">
        <v>27</v>
      </c>
      <c r="E321" s="12">
        <v>201</v>
      </c>
      <c r="F321" s="20">
        <f t="shared" si="16"/>
        <v>63.980137509549273</v>
      </c>
      <c r="G321" s="20">
        <v>6</v>
      </c>
      <c r="H321" s="12">
        <v>15</v>
      </c>
      <c r="I321" s="9">
        <f t="shared" si="17"/>
        <v>0.3215001909854851</v>
      </c>
      <c r="J321" s="9">
        <f t="shared" si="18"/>
        <v>1.485332662291893</v>
      </c>
      <c r="K321" s="9">
        <f t="shared" si="19"/>
        <v>4.4164343496078207</v>
      </c>
      <c r="L321" s="12" t="s">
        <v>143</v>
      </c>
      <c r="M321" s="12"/>
      <c r="N321" s="8" t="s">
        <v>45</v>
      </c>
      <c r="O321" s="35" t="s">
        <v>845</v>
      </c>
      <c r="P321" s="35" t="s">
        <v>846</v>
      </c>
    </row>
    <row r="322" spans="1:16" ht="15.75" x14ac:dyDescent="0.25">
      <c r="A322" s="183">
        <v>1571</v>
      </c>
      <c r="B322" s="12" t="s">
        <v>80</v>
      </c>
      <c r="C322" s="14" t="s">
        <v>90</v>
      </c>
      <c r="D322" s="15" t="s">
        <v>28</v>
      </c>
      <c r="E322" s="12">
        <v>211</v>
      </c>
      <c r="F322" s="20">
        <f t="shared" ref="F322:F385" si="20">E322/3.1416</f>
        <v>67.16322892793481</v>
      </c>
      <c r="G322" s="20">
        <v>6</v>
      </c>
      <c r="H322" s="12">
        <v>17</v>
      </c>
      <c r="I322" s="9">
        <f t="shared" ref="I322:I385" si="21">(3.1416*((F322/100)^2)/4)</f>
        <v>0.35428603259485614</v>
      </c>
      <c r="J322" s="9">
        <f t="shared" ref="J322:J385" si="22">(((LN(F322))*2.121)+(-7.335))</f>
        <v>1.5883140534013309</v>
      </c>
      <c r="K322" s="9">
        <f t="shared" ref="K322:K385" si="23">EXP(J322)</f>
        <v>4.8954884348322842</v>
      </c>
      <c r="L322" s="12" t="s">
        <v>143</v>
      </c>
      <c r="M322" s="12"/>
      <c r="N322" s="8" t="s">
        <v>45</v>
      </c>
      <c r="O322" s="35" t="s">
        <v>847</v>
      </c>
      <c r="P322" s="35" t="s">
        <v>848</v>
      </c>
    </row>
    <row r="323" spans="1:16" ht="15.75" x14ac:dyDescent="0.25">
      <c r="A323" s="183">
        <v>1572</v>
      </c>
      <c r="B323" s="12" t="s">
        <v>115</v>
      </c>
      <c r="C323" s="12" t="s">
        <v>125</v>
      </c>
      <c r="D323" s="12" t="s">
        <v>35</v>
      </c>
      <c r="E323" s="12">
        <v>127</v>
      </c>
      <c r="F323" s="20">
        <f t="shared" si="20"/>
        <v>40.425261013496311</v>
      </c>
      <c r="G323" s="20">
        <v>4</v>
      </c>
      <c r="H323" s="12">
        <v>8</v>
      </c>
      <c r="I323" s="9">
        <f t="shared" si="21"/>
        <v>0.1283502037178508</v>
      </c>
      <c r="J323" s="9">
        <f t="shared" si="22"/>
        <v>0.51154376267726498</v>
      </c>
      <c r="K323" s="9">
        <f t="shared" si="23"/>
        <v>1.6678639947246003</v>
      </c>
      <c r="L323" s="12" t="s">
        <v>142</v>
      </c>
      <c r="M323" s="12"/>
      <c r="N323" s="8" t="s">
        <v>45</v>
      </c>
      <c r="O323" s="35" t="s">
        <v>849</v>
      </c>
      <c r="P323" s="35" t="s">
        <v>850</v>
      </c>
    </row>
    <row r="324" spans="1:16" ht="15.75" x14ac:dyDescent="0.25">
      <c r="A324" s="183">
        <v>1573</v>
      </c>
      <c r="B324" s="12" t="s">
        <v>80</v>
      </c>
      <c r="C324" s="14" t="s">
        <v>90</v>
      </c>
      <c r="D324" s="15" t="s">
        <v>28</v>
      </c>
      <c r="E324" s="12">
        <v>44</v>
      </c>
      <c r="F324" s="20">
        <f t="shared" si="20"/>
        <v>14.005602240896359</v>
      </c>
      <c r="G324" s="20">
        <v>1</v>
      </c>
      <c r="H324" s="12">
        <v>7</v>
      </c>
      <c r="I324" s="9">
        <f t="shared" si="21"/>
        <v>1.5406162464985993E-2</v>
      </c>
      <c r="J324" s="9">
        <f t="shared" si="22"/>
        <v>-1.7367108341607755</v>
      </c>
      <c r="K324" s="9">
        <f t="shared" si="23"/>
        <v>0.17609866680815789</v>
      </c>
      <c r="L324" s="12" t="s">
        <v>142</v>
      </c>
      <c r="M324" s="12"/>
      <c r="N324" s="8" t="s">
        <v>45</v>
      </c>
      <c r="O324" s="35" t="s">
        <v>851</v>
      </c>
      <c r="P324" s="35" t="s">
        <v>852</v>
      </c>
    </row>
    <row r="325" spans="1:16" ht="15.75" x14ac:dyDescent="0.25">
      <c r="A325" s="183">
        <v>1574</v>
      </c>
      <c r="B325" s="12" t="s">
        <v>80</v>
      </c>
      <c r="C325" s="14" t="s">
        <v>90</v>
      </c>
      <c r="D325" s="15" t="s">
        <v>28</v>
      </c>
      <c r="E325" s="12">
        <v>108</v>
      </c>
      <c r="F325" s="20">
        <f t="shared" si="20"/>
        <v>34.377387318563791</v>
      </c>
      <c r="G325" s="20">
        <v>3</v>
      </c>
      <c r="H325" s="12">
        <v>17</v>
      </c>
      <c r="I325" s="9">
        <f t="shared" si="21"/>
        <v>9.2818945760122229E-2</v>
      </c>
      <c r="J325" s="9">
        <f t="shared" si="22"/>
        <v>0.16782328502906374</v>
      </c>
      <c r="K325" s="9">
        <f t="shared" si="23"/>
        <v>1.1827275865084321</v>
      </c>
      <c r="L325" s="12" t="s">
        <v>143</v>
      </c>
      <c r="M325" s="12"/>
      <c r="N325" s="8" t="s">
        <v>45</v>
      </c>
      <c r="O325" s="35" t="s">
        <v>853</v>
      </c>
      <c r="P325" s="35" t="s">
        <v>854</v>
      </c>
    </row>
    <row r="326" spans="1:16" ht="15.75" x14ac:dyDescent="0.25">
      <c r="A326" s="183">
        <v>1575</v>
      </c>
      <c r="B326" s="12" t="s">
        <v>80</v>
      </c>
      <c r="C326" s="14" t="s">
        <v>90</v>
      </c>
      <c r="D326" s="15" t="s">
        <v>28</v>
      </c>
      <c r="E326" s="12">
        <v>43</v>
      </c>
      <c r="F326" s="20">
        <f t="shared" si="20"/>
        <v>13.687293099057806</v>
      </c>
      <c r="G326" s="20">
        <v>1</v>
      </c>
      <c r="H326" s="12">
        <v>7</v>
      </c>
      <c r="I326" s="9">
        <f t="shared" si="21"/>
        <v>1.4713840081487146E-2</v>
      </c>
      <c r="J326" s="9">
        <f t="shared" si="22"/>
        <v>-1.7854716023153614</v>
      </c>
      <c r="K326" s="9">
        <f t="shared" si="23"/>
        <v>0.16771794617454117</v>
      </c>
      <c r="L326" s="12" t="s">
        <v>142</v>
      </c>
      <c r="M326" s="12"/>
      <c r="N326" s="8" t="s">
        <v>45</v>
      </c>
      <c r="O326" s="35" t="s">
        <v>855</v>
      </c>
      <c r="P326" s="35" t="s">
        <v>856</v>
      </c>
    </row>
    <row r="327" spans="1:16" ht="15.75" x14ac:dyDescent="0.25">
      <c r="A327" s="183">
        <v>1576</v>
      </c>
      <c r="B327" s="12" t="s">
        <v>80</v>
      </c>
      <c r="C327" s="14" t="s">
        <v>90</v>
      </c>
      <c r="D327" s="15" t="s">
        <v>28</v>
      </c>
      <c r="E327" s="12">
        <v>42</v>
      </c>
      <c r="F327" s="20">
        <f t="shared" si="20"/>
        <v>13.368983957219251</v>
      </c>
      <c r="G327" s="20">
        <v>1</v>
      </c>
      <c r="H327" s="12">
        <v>7</v>
      </c>
      <c r="I327" s="9">
        <f t="shared" si="21"/>
        <v>1.4037433155080216E-2</v>
      </c>
      <c r="J327" s="9">
        <f t="shared" si="22"/>
        <v>-1.8353797873223829</v>
      </c>
      <c r="K327" s="9">
        <f t="shared" si="23"/>
        <v>0.15955289409340709</v>
      </c>
      <c r="L327" s="12" t="s">
        <v>142</v>
      </c>
      <c r="M327" s="12"/>
      <c r="N327" s="8" t="s">
        <v>45</v>
      </c>
      <c r="O327" s="35" t="s">
        <v>857</v>
      </c>
      <c r="P327" s="35" t="s">
        <v>858</v>
      </c>
    </row>
    <row r="328" spans="1:16" ht="15.75" x14ac:dyDescent="0.25">
      <c r="A328" s="183">
        <v>1577</v>
      </c>
      <c r="B328" s="12" t="s">
        <v>9</v>
      </c>
      <c r="C328" s="12" t="s">
        <v>129</v>
      </c>
      <c r="D328" s="12" t="s">
        <v>13</v>
      </c>
      <c r="E328" s="12">
        <v>42</v>
      </c>
      <c r="F328" s="20">
        <f t="shared" si="20"/>
        <v>13.368983957219251</v>
      </c>
      <c r="G328" s="20">
        <v>1</v>
      </c>
      <c r="H328" s="12">
        <v>3</v>
      </c>
      <c r="I328" s="9">
        <f t="shared" si="21"/>
        <v>1.4037433155080216E-2</v>
      </c>
      <c r="J328" s="9">
        <f t="shared" si="22"/>
        <v>-1.8353797873223829</v>
      </c>
      <c r="K328" s="9">
        <f t="shared" si="23"/>
        <v>0.15955289409340709</v>
      </c>
      <c r="L328" s="12" t="s">
        <v>142</v>
      </c>
      <c r="M328" s="12" t="s">
        <v>51</v>
      </c>
      <c r="N328" s="8" t="s">
        <v>45</v>
      </c>
      <c r="O328" s="35" t="s">
        <v>859</v>
      </c>
      <c r="P328" s="35" t="s">
        <v>860</v>
      </c>
    </row>
    <row r="329" spans="1:16" ht="15.75" x14ac:dyDescent="0.25">
      <c r="A329" s="183">
        <v>1578</v>
      </c>
      <c r="B329" s="12" t="s">
        <v>80</v>
      </c>
      <c r="C329" s="14" t="s">
        <v>90</v>
      </c>
      <c r="D329" s="15" t="s">
        <v>28</v>
      </c>
      <c r="E329" s="12">
        <v>72</v>
      </c>
      <c r="F329" s="20">
        <f t="shared" si="20"/>
        <v>22.918258212375861</v>
      </c>
      <c r="G329" s="20">
        <v>2</v>
      </c>
      <c r="H329" s="12">
        <v>14</v>
      </c>
      <c r="I329" s="9">
        <f t="shared" si="21"/>
        <v>4.1252864782276556E-2</v>
      </c>
      <c r="J329" s="9">
        <f t="shared" si="22"/>
        <v>-0.69216820926835343</v>
      </c>
      <c r="K329" s="9">
        <f t="shared" si="23"/>
        <v>0.50048972532019842</v>
      </c>
      <c r="L329" s="12" t="s">
        <v>143</v>
      </c>
      <c r="M329" s="12"/>
      <c r="N329" s="8" t="s">
        <v>45</v>
      </c>
      <c r="O329" s="35" t="s">
        <v>861</v>
      </c>
      <c r="P329" s="35" t="s">
        <v>862</v>
      </c>
    </row>
    <row r="330" spans="1:16" ht="15.75" x14ac:dyDescent="0.25">
      <c r="A330" s="183">
        <v>1579</v>
      </c>
      <c r="B330" s="12" t="s">
        <v>105</v>
      </c>
      <c r="C330" s="12" t="s">
        <v>127</v>
      </c>
      <c r="D330" s="15" t="s">
        <v>28</v>
      </c>
      <c r="E330" s="12">
        <v>82</v>
      </c>
      <c r="F330" s="20">
        <f t="shared" si="20"/>
        <v>26.101349630761394</v>
      </c>
      <c r="G330" s="20">
        <v>2</v>
      </c>
      <c r="H330" s="12">
        <v>8</v>
      </c>
      <c r="I330" s="9">
        <f t="shared" si="21"/>
        <v>5.3507766743060854E-2</v>
      </c>
      <c r="J330" s="9">
        <f t="shared" si="22"/>
        <v>-0.41632552425392522</v>
      </c>
      <c r="K330" s="9">
        <f t="shared" si="23"/>
        <v>0.65946556350457108</v>
      </c>
      <c r="L330" s="12" t="s">
        <v>142</v>
      </c>
      <c r="M330" s="12"/>
      <c r="N330" s="8" t="s">
        <v>45</v>
      </c>
      <c r="O330" s="35" t="s">
        <v>863</v>
      </c>
      <c r="P330" s="35" t="s">
        <v>864</v>
      </c>
    </row>
    <row r="331" spans="1:16" ht="15.75" x14ac:dyDescent="0.25">
      <c r="A331" s="183">
        <v>1580</v>
      </c>
      <c r="B331" s="12" t="s">
        <v>75</v>
      </c>
      <c r="C331" s="30" t="s">
        <v>162</v>
      </c>
      <c r="D331" s="12" t="s">
        <v>119</v>
      </c>
      <c r="E331" s="12">
        <v>105</v>
      </c>
      <c r="F331" s="20">
        <f t="shared" si="20"/>
        <v>33.422459893048128</v>
      </c>
      <c r="G331" s="20">
        <v>3</v>
      </c>
      <c r="H331" s="12">
        <v>5</v>
      </c>
      <c r="I331" s="9">
        <f t="shared" si="21"/>
        <v>8.7733957219251341E-2</v>
      </c>
      <c r="J331" s="9">
        <f t="shared" si="22"/>
        <v>0.10807285498270058</v>
      </c>
      <c r="K331" s="9">
        <f t="shared" si="23"/>
        <v>1.1141289122723554</v>
      </c>
      <c r="L331" s="12" t="s">
        <v>142</v>
      </c>
      <c r="M331" s="12"/>
      <c r="N331" s="8" t="s">
        <v>45</v>
      </c>
      <c r="O331" s="35" t="s">
        <v>865</v>
      </c>
      <c r="P331" s="35" t="s">
        <v>866</v>
      </c>
    </row>
    <row r="332" spans="1:16" ht="15.75" x14ac:dyDescent="0.25">
      <c r="A332" s="183">
        <v>1581</v>
      </c>
      <c r="B332" s="12" t="s">
        <v>80</v>
      </c>
      <c r="C332" s="14" t="s">
        <v>90</v>
      </c>
      <c r="D332" s="15" t="s">
        <v>28</v>
      </c>
      <c r="E332" s="12">
        <v>156</v>
      </c>
      <c r="F332" s="20">
        <f t="shared" si="20"/>
        <v>49.65622612681436</v>
      </c>
      <c r="G332" s="20">
        <v>5</v>
      </c>
      <c r="H332" s="12">
        <v>17</v>
      </c>
      <c r="I332" s="9">
        <f t="shared" si="21"/>
        <v>0.19365928189457601</v>
      </c>
      <c r="J332" s="9">
        <f t="shared" si="22"/>
        <v>0.94776754367486138</v>
      </c>
      <c r="K332" s="9">
        <f t="shared" si="23"/>
        <v>2.5799436140488123</v>
      </c>
      <c r="L332" s="12" t="s">
        <v>143</v>
      </c>
      <c r="M332" s="12"/>
      <c r="N332" s="8" t="s">
        <v>45</v>
      </c>
      <c r="O332" s="35" t="s">
        <v>867</v>
      </c>
      <c r="P332" s="35" t="s">
        <v>868</v>
      </c>
    </row>
    <row r="333" spans="1:16" ht="15.75" x14ac:dyDescent="0.25">
      <c r="A333" s="183">
        <v>1582</v>
      </c>
      <c r="B333" s="12" t="s">
        <v>80</v>
      </c>
      <c r="C333" s="14" t="s">
        <v>90</v>
      </c>
      <c r="D333" s="15" t="s">
        <v>28</v>
      </c>
      <c r="E333" s="12">
        <v>43</v>
      </c>
      <c r="F333" s="20">
        <f t="shared" si="20"/>
        <v>13.687293099057806</v>
      </c>
      <c r="G333" s="20">
        <v>1</v>
      </c>
      <c r="H333" s="12">
        <v>6</v>
      </c>
      <c r="I333" s="9">
        <f t="shared" si="21"/>
        <v>1.4713840081487146E-2</v>
      </c>
      <c r="J333" s="9">
        <f t="shared" si="22"/>
        <v>-1.7854716023153614</v>
      </c>
      <c r="K333" s="9">
        <f t="shared" si="23"/>
        <v>0.16771794617454117</v>
      </c>
      <c r="L333" s="12" t="s">
        <v>142</v>
      </c>
      <c r="M333" s="12"/>
      <c r="N333" s="8" t="s">
        <v>45</v>
      </c>
      <c r="O333" s="35" t="s">
        <v>869</v>
      </c>
      <c r="P333" s="35" t="s">
        <v>870</v>
      </c>
    </row>
    <row r="334" spans="1:16" ht="15.75" x14ac:dyDescent="0.25">
      <c r="A334" s="183">
        <v>1583</v>
      </c>
      <c r="B334" s="12" t="s">
        <v>80</v>
      </c>
      <c r="C334" s="14" t="s">
        <v>90</v>
      </c>
      <c r="D334" s="15" t="s">
        <v>28</v>
      </c>
      <c r="E334" s="12">
        <v>55</v>
      </c>
      <c r="F334" s="20">
        <f t="shared" si="20"/>
        <v>17.50700280112045</v>
      </c>
      <c r="G334" s="20">
        <v>1</v>
      </c>
      <c r="H334" s="12">
        <v>10</v>
      </c>
      <c r="I334" s="9">
        <f t="shared" si="21"/>
        <v>2.4072128851540621E-2</v>
      </c>
      <c r="J334" s="9">
        <f t="shared" si="22"/>
        <v>-1.2634233618233353</v>
      </c>
      <c r="K334" s="9">
        <f t="shared" si="23"/>
        <v>0.28268463636772356</v>
      </c>
      <c r="L334" s="12" t="s">
        <v>142</v>
      </c>
      <c r="M334" s="12"/>
      <c r="N334" s="8" t="s">
        <v>45</v>
      </c>
      <c r="O334" s="35" t="s">
        <v>867</v>
      </c>
      <c r="P334" s="35" t="s">
        <v>871</v>
      </c>
    </row>
    <row r="335" spans="1:16" ht="15.75" x14ac:dyDescent="0.25">
      <c r="A335" s="183">
        <v>1584</v>
      </c>
      <c r="B335" s="12" t="s">
        <v>80</v>
      </c>
      <c r="C335" s="14" t="s">
        <v>90</v>
      </c>
      <c r="D335" s="15" t="s">
        <v>28</v>
      </c>
      <c r="E335" s="12">
        <v>46</v>
      </c>
      <c r="F335" s="20">
        <f t="shared" si="20"/>
        <v>14.642220524573466</v>
      </c>
      <c r="G335" s="20">
        <v>1</v>
      </c>
      <c r="H335" s="12">
        <v>5</v>
      </c>
      <c r="I335" s="9">
        <f t="shared" si="21"/>
        <v>1.6838553603259487E-2</v>
      </c>
      <c r="J335" s="9">
        <f t="shared" si="22"/>
        <v>-1.6424286457480362</v>
      </c>
      <c r="K335" s="9">
        <f t="shared" si="23"/>
        <v>0.19350950510133216</v>
      </c>
      <c r="L335" s="12" t="s">
        <v>142</v>
      </c>
      <c r="M335" s="12"/>
      <c r="N335" s="8" t="s">
        <v>45</v>
      </c>
      <c r="O335" s="35" t="s">
        <v>872</v>
      </c>
      <c r="P335" s="35" t="s">
        <v>873</v>
      </c>
    </row>
    <row r="336" spans="1:16" ht="15.75" x14ac:dyDescent="0.25">
      <c r="A336" s="183">
        <v>1585</v>
      </c>
      <c r="B336" s="12" t="s">
        <v>105</v>
      </c>
      <c r="C336" s="12" t="s">
        <v>127</v>
      </c>
      <c r="D336" s="15" t="s">
        <v>28</v>
      </c>
      <c r="E336" s="12">
        <v>51</v>
      </c>
      <c r="F336" s="20">
        <f t="shared" si="20"/>
        <v>16.233766233766232</v>
      </c>
      <c r="G336" s="20">
        <v>1</v>
      </c>
      <c r="H336" s="12">
        <v>5</v>
      </c>
      <c r="I336" s="9">
        <f t="shared" si="21"/>
        <v>2.0698051948051948E-2</v>
      </c>
      <c r="J336" s="9">
        <f t="shared" si="22"/>
        <v>-1.4235748806931117</v>
      </c>
      <c r="K336" s="9">
        <f t="shared" si="23"/>
        <v>0.24085146081093187</v>
      </c>
      <c r="L336" s="12" t="s">
        <v>142</v>
      </c>
      <c r="M336" s="12"/>
      <c r="N336" s="8" t="s">
        <v>45</v>
      </c>
      <c r="O336" s="35" t="s">
        <v>874</v>
      </c>
      <c r="P336" s="35" t="s">
        <v>875</v>
      </c>
    </row>
    <row r="337" spans="1:16" ht="15.75" x14ac:dyDescent="0.25">
      <c r="A337" s="183">
        <v>1586</v>
      </c>
      <c r="B337" s="12" t="s">
        <v>111</v>
      </c>
      <c r="C337" s="12" t="s">
        <v>148</v>
      </c>
      <c r="D337" s="12" t="s">
        <v>30</v>
      </c>
      <c r="E337" s="12">
        <v>44</v>
      </c>
      <c r="F337" s="20">
        <f t="shared" si="20"/>
        <v>14.005602240896359</v>
      </c>
      <c r="G337" s="20">
        <v>1</v>
      </c>
      <c r="H337" s="12">
        <v>5</v>
      </c>
      <c r="I337" s="9">
        <f t="shared" si="21"/>
        <v>1.5406162464985993E-2</v>
      </c>
      <c r="J337" s="9">
        <f t="shared" si="22"/>
        <v>-1.7367108341607755</v>
      </c>
      <c r="K337" s="9">
        <f t="shared" si="23"/>
        <v>0.17609866680815789</v>
      </c>
      <c r="L337" s="12" t="s">
        <v>142</v>
      </c>
      <c r="M337" s="12"/>
      <c r="N337" s="8" t="s">
        <v>45</v>
      </c>
      <c r="O337" s="35" t="s">
        <v>876</v>
      </c>
      <c r="P337" s="35" t="s">
        <v>877</v>
      </c>
    </row>
    <row r="338" spans="1:16" ht="15.75" x14ac:dyDescent="0.25">
      <c r="A338" s="183">
        <v>1587</v>
      </c>
      <c r="B338" s="12" t="s">
        <v>80</v>
      </c>
      <c r="C338" s="14" t="s">
        <v>90</v>
      </c>
      <c r="D338" s="15" t="s">
        <v>28</v>
      </c>
      <c r="E338" s="12">
        <v>250</v>
      </c>
      <c r="F338" s="20">
        <f t="shared" si="20"/>
        <v>79.577285459638404</v>
      </c>
      <c r="G338" s="20">
        <v>8</v>
      </c>
      <c r="H338" s="12">
        <v>16</v>
      </c>
      <c r="I338" s="9">
        <f t="shared" si="21"/>
        <v>0.49735803412274004</v>
      </c>
      <c r="J338" s="9">
        <f t="shared" si="22"/>
        <v>1.9480415590844187</v>
      </c>
      <c r="K338" s="9">
        <f t="shared" si="23"/>
        <v>7.0149357816868534</v>
      </c>
      <c r="L338" s="12" t="s">
        <v>143</v>
      </c>
      <c r="M338" s="12"/>
      <c r="N338" s="8" t="s">
        <v>45</v>
      </c>
      <c r="O338" s="35" t="s">
        <v>878</v>
      </c>
      <c r="P338" s="35" t="s">
        <v>879</v>
      </c>
    </row>
    <row r="339" spans="1:16" ht="15.75" x14ac:dyDescent="0.25">
      <c r="A339" s="183">
        <v>1588</v>
      </c>
      <c r="B339" s="12" t="s">
        <v>53</v>
      </c>
      <c r="C339" s="29" t="s">
        <v>146</v>
      </c>
      <c r="D339" s="23" t="s">
        <v>27</v>
      </c>
      <c r="E339" s="12">
        <v>112</v>
      </c>
      <c r="F339" s="20">
        <f t="shared" si="20"/>
        <v>35.650623885918002</v>
      </c>
      <c r="G339" s="20">
        <v>3</v>
      </c>
      <c r="H339" s="12">
        <v>10</v>
      </c>
      <c r="I339" s="9">
        <f t="shared" si="21"/>
        <v>9.9821746880570411E-2</v>
      </c>
      <c r="J339" s="9">
        <f t="shared" si="22"/>
        <v>0.24495905831548903</v>
      </c>
      <c r="K339" s="9">
        <f t="shared" si="23"/>
        <v>1.2775690063069305</v>
      </c>
      <c r="L339" s="12" t="s">
        <v>142</v>
      </c>
      <c r="M339" s="12"/>
      <c r="N339" s="8" t="s">
        <v>45</v>
      </c>
      <c r="O339" s="35" t="s">
        <v>880</v>
      </c>
      <c r="P339" s="35" t="s">
        <v>881</v>
      </c>
    </row>
    <row r="340" spans="1:16" ht="15.75" x14ac:dyDescent="0.25">
      <c r="A340" s="183">
        <v>1589</v>
      </c>
      <c r="B340" s="12" t="s">
        <v>105</v>
      </c>
      <c r="C340" s="12" t="s">
        <v>127</v>
      </c>
      <c r="D340" s="15" t="s">
        <v>28</v>
      </c>
      <c r="E340" s="12">
        <v>52</v>
      </c>
      <c r="F340" s="20">
        <f t="shared" si="20"/>
        <v>16.552075375604787</v>
      </c>
      <c r="G340" s="20">
        <v>1</v>
      </c>
      <c r="H340" s="12">
        <v>8</v>
      </c>
      <c r="I340" s="9">
        <f t="shared" si="21"/>
        <v>2.1517697988286219E-2</v>
      </c>
      <c r="J340" s="9">
        <f t="shared" si="22"/>
        <v>-1.382389120590199</v>
      </c>
      <c r="K340" s="9">
        <f t="shared" si="23"/>
        <v>0.25097821897939893</v>
      </c>
      <c r="L340" s="12" t="s">
        <v>142</v>
      </c>
      <c r="M340" s="12"/>
      <c r="N340" s="8" t="s">
        <v>45</v>
      </c>
      <c r="O340" s="35" t="s">
        <v>880</v>
      </c>
      <c r="P340" s="35" t="s">
        <v>882</v>
      </c>
    </row>
    <row r="341" spans="1:16" ht="15.75" x14ac:dyDescent="0.25">
      <c r="A341" s="183">
        <v>1590</v>
      </c>
      <c r="B341" s="12" t="s">
        <v>80</v>
      </c>
      <c r="C341" s="14" t="s">
        <v>90</v>
      </c>
      <c r="D341" s="15" t="s">
        <v>28</v>
      </c>
      <c r="E341" s="12">
        <v>67</v>
      </c>
      <c r="F341" s="20">
        <f t="shared" si="20"/>
        <v>21.326712503183092</v>
      </c>
      <c r="G341" s="20">
        <v>2</v>
      </c>
      <c r="H341" s="12">
        <v>9</v>
      </c>
      <c r="I341" s="9">
        <f t="shared" si="21"/>
        <v>3.5722243442831682E-2</v>
      </c>
      <c r="J341" s="9">
        <f t="shared" si="22"/>
        <v>-0.84482400197316743</v>
      </c>
      <c r="K341" s="9">
        <f t="shared" si="23"/>
        <v>0.42963296611142116</v>
      </c>
      <c r="L341" s="12" t="s">
        <v>142</v>
      </c>
      <c r="M341" s="12"/>
      <c r="N341" s="8" t="s">
        <v>45</v>
      </c>
      <c r="O341" s="35" t="s">
        <v>883</v>
      </c>
      <c r="P341" s="35" t="s">
        <v>884</v>
      </c>
    </row>
    <row r="342" spans="1:16" ht="15.75" x14ac:dyDescent="0.25">
      <c r="A342" s="183">
        <v>1591</v>
      </c>
      <c r="B342" s="12" t="s">
        <v>104</v>
      </c>
      <c r="C342" s="17" t="s">
        <v>145</v>
      </c>
      <c r="D342" s="15" t="s">
        <v>28</v>
      </c>
      <c r="E342" s="12">
        <v>58</v>
      </c>
      <c r="F342" s="20">
        <f t="shared" si="20"/>
        <v>18.46193022663611</v>
      </c>
      <c r="G342" s="20">
        <v>1</v>
      </c>
      <c r="H342" s="12">
        <v>6</v>
      </c>
      <c r="I342" s="9">
        <f t="shared" si="21"/>
        <v>2.6769798828622356E-2</v>
      </c>
      <c r="J342" s="9">
        <f t="shared" si="22"/>
        <v>-1.1507774223324514</v>
      </c>
      <c r="K342" s="9">
        <f t="shared" si="23"/>
        <v>0.31639070454380491</v>
      </c>
      <c r="L342" s="12" t="s">
        <v>142</v>
      </c>
      <c r="M342" s="12"/>
      <c r="N342" s="8" t="s">
        <v>45</v>
      </c>
      <c r="O342" s="35" t="s">
        <v>885</v>
      </c>
      <c r="P342" s="35" t="s">
        <v>886</v>
      </c>
    </row>
    <row r="343" spans="1:16" ht="15.75" x14ac:dyDescent="0.25">
      <c r="A343" s="183">
        <v>1592</v>
      </c>
      <c r="B343" s="12" t="s">
        <v>80</v>
      </c>
      <c r="C343" s="14" t="s">
        <v>90</v>
      </c>
      <c r="D343" s="15" t="s">
        <v>28</v>
      </c>
      <c r="E343" s="12">
        <v>51</v>
      </c>
      <c r="F343" s="20">
        <f t="shared" si="20"/>
        <v>16.233766233766232</v>
      </c>
      <c r="G343" s="20">
        <v>1</v>
      </c>
      <c r="H343" s="12">
        <v>7</v>
      </c>
      <c r="I343" s="9">
        <f t="shared" si="21"/>
        <v>2.0698051948051948E-2</v>
      </c>
      <c r="J343" s="9">
        <f t="shared" si="22"/>
        <v>-1.4235748806931117</v>
      </c>
      <c r="K343" s="9">
        <f t="shared" si="23"/>
        <v>0.24085146081093187</v>
      </c>
      <c r="L343" s="12" t="s">
        <v>142</v>
      </c>
      <c r="M343" s="12"/>
      <c r="N343" s="8" t="s">
        <v>45</v>
      </c>
      <c r="O343" s="35" t="s">
        <v>887</v>
      </c>
      <c r="P343" s="35" t="s">
        <v>888</v>
      </c>
    </row>
    <row r="344" spans="1:16" ht="15.75" x14ac:dyDescent="0.25">
      <c r="A344" s="183">
        <v>1593</v>
      </c>
      <c r="B344" s="12" t="s">
        <v>80</v>
      </c>
      <c r="C344" s="14" t="s">
        <v>90</v>
      </c>
      <c r="D344" s="15" t="s">
        <v>28</v>
      </c>
      <c r="E344" s="12">
        <v>103</v>
      </c>
      <c r="F344" s="20">
        <f t="shared" si="20"/>
        <v>32.785841609371019</v>
      </c>
      <c r="G344" s="20">
        <v>3</v>
      </c>
      <c r="H344" s="12">
        <v>13</v>
      </c>
      <c r="I344" s="9">
        <f t="shared" si="21"/>
        <v>8.4423542144130378E-2</v>
      </c>
      <c r="J344" s="9">
        <f t="shared" si="22"/>
        <v>6.7283136333650795E-2</v>
      </c>
      <c r="K344" s="9">
        <f t="shared" si="23"/>
        <v>1.0695982774405941</v>
      </c>
      <c r="L344" s="12" t="s">
        <v>143</v>
      </c>
      <c r="M344" s="12"/>
      <c r="N344" s="8" t="s">
        <v>45</v>
      </c>
      <c r="O344" s="35" t="s">
        <v>889</v>
      </c>
      <c r="P344" s="35" t="s">
        <v>890</v>
      </c>
    </row>
    <row r="345" spans="1:16" ht="15.75" x14ac:dyDescent="0.25">
      <c r="A345" s="183">
        <v>1594</v>
      </c>
      <c r="B345" s="12" t="s">
        <v>14</v>
      </c>
      <c r="C345" s="8" t="s">
        <v>91</v>
      </c>
      <c r="D345" s="8" t="s">
        <v>31</v>
      </c>
      <c r="E345" s="12">
        <v>95</v>
      </c>
      <c r="F345" s="20">
        <f t="shared" si="20"/>
        <v>30.239368474662594</v>
      </c>
      <c r="G345" s="20">
        <v>3</v>
      </c>
      <c r="H345" s="12">
        <v>10</v>
      </c>
      <c r="I345" s="9">
        <f t="shared" si="21"/>
        <v>7.1818500127323645E-2</v>
      </c>
      <c r="J345" s="9">
        <f t="shared" si="22"/>
        <v>-0.10420416061665971</v>
      </c>
      <c r="K345" s="9">
        <f t="shared" si="23"/>
        <v>0.90104132148969274</v>
      </c>
      <c r="L345" s="12" t="s">
        <v>142</v>
      </c>
      <c r="M345" s="12"/>
      <c r="N345" s="8" t="s">
        <v>45</v>
      </c>
      <c r="O345" s="35" t="s">
        <v>891</v>
      </c>
      <c r="P345" s="35" t="s">
        <v>892</v>
      </c>
    </row>
    <row r="346" spans="1:16" ht="15.75" x14ac:dyDescent="0.25">
      <c r="A346" s="183">
        <v>1595</v>
      </c>
      <c r="B346" s="12" t="s">
        <v>80</v>
      </c>
      <c r="C346" s="14" t="s">
        <v>90</v>
      </c>
      <c r="D346" s="15" t="s">
        <v>28</v>
      </c>
      <c r="E346" s="12">
        <v>46</v>
      </c>
      <c r="F346" s="20">
        <f t="shared" si="20"/>
        <v>14.642220524573466</v>
      </c>
      <c r="G346" s="20">
        <v>1</v>
      </c>
      <c r="H346" s="12">
        <v>5</v>
      </c>
      <c r="I346" s="9">
        <f t="shared" si="21"/>
        <v>1.6838553603259487E-2</v>
      </c>
      <c r="J346" s="9">
        <f t="shared" si="22"/>
        <v>-1.6424286457480362</v>
      </c>
      <c r="K346" s="9">
        <f t="shared" si="23"/>
        <v>0.19350950510133216</v>
      </c>
      <c r="L346" s="12" t="s">
        <v>142</v>
      </c>
      <c r="M346" s="12"/>
      <c r="N346" s="8" t="s">
        <v>45</v>
      </c>
      <c r="O346" s="35" t="s">
        <v>893</v>
      </c>
      <c r="P346" s="35" t="s">
        <v>894</v>
      </c>
    </row>
    <row r="347" spans="1:16" ht="15.75" x14ac:dyDescent="0.25">
      <c r="A347" s="183">
        <v>1596</v>
      </c>
      <c r="B347" s="12" t="s">
        <v>80</v>
      </c>
      <c r="C347" s="14" t="s">
        <v>90</v>
      </c>
      <c r="D347" s="15" t="s">
        <v>28</v>
      </c>
      <c r="E347" s="12">
        <v>244</v>
      </c>
      <c r="F347" s="20">
        <f t="shared" si="20"/>
        <v>77.667430608607077</v>
      </c>
      <c r="G347" s="20">
        <v>7</v>
      </c>
      <c r="H347" s="12">
        <v>16</v>
      </c>
      <c r="I347" s="9">
        <f t="shared" si="21"/>
        <v>0.47377132671250316</v>
      </c>
      <c r="J347" s="9">
        <f t="shared" si="22"/>
        <v>1.8965167581454745</v>
      </c>
      <c r="K347" s="9">
        <f t="shared" si="23"/>
        <v>6.6626463677617664</v>
      </c>
      <c r="L347" s="12" t="s">
        <v>143</v>
      </c>
      <c r="M347" s="12"/>
      <c r="N347" s="8" t="s">
        <v>45</v>
      </c>
      <c r="O347" s="35" t="s">
        <v>895</v>
      </c>
      <c r="P347" s="35" t="s">
        <v>450</v>
      </c>
    </row>
    <row r="348" spans="1:16" ht="15.75" x14ac:dyDescent="0.25">
      <c r="A348" s="183">
        <v>1597</v>
      </c>
      <c r="B348" s="12" t="s">
        <v>104</v>
      </c>
      <c r="C348" s="17" t="s">
        <v>145</v>
      </c>
      <c r="D348" s="15" t="s">
        <v>28</v>
      </c>
      <c r="E348" s="12">
        <v>43</v>
      </c>
      <c r="F348" s="20">
        <f t="shared" si="20"/>
        <v>13.687293099057806</v>
      </c>
      <c r="G348" s="20">
        <v>1</v>
      </c>
      <c r="H348" s="12">
        <v>5</v>
      </c>
      <c r="I348" s="9">
        <f t="shared" si="21"/>
        <v>1.4713840081487146E-2</v>
      </c>
      <c r="J348" s="9">
        <f t="shared" si="22"/>
        <v>-1.7854716023153614</v>
      </c>
      <c r="K348" s="9">
        <f t="shared" si="23"/>
        <v>0.16771794617454117</v>
      </c>
      <c r="L348" s="12" t="s">
        <v>142</v>
      </c>
      <c r="M348" s="12"/>
      <c r="N348" s="8" t="s">
        <v>45</v>
      </c>
      <c r="O348" s="35" t="s">
        <v>896</v>
      </c>
      <c r="P348" s="35" t="s">
        <v>879</v>
      </c>
    </row>
    <row r="349" spans="1:16" ht="15.75" x14ac:dyDescent="0.25">
      <c r="A349" s="183">
        <v>1598</v>
      </c>
      <c r="B349" s="12" t="s">
        <v>104</v>
      </c>
      <c r="C349" s="17" t="s">
        <v>145</v>
      </c>
      <c r="D349" s="15" t="s">
        <v>28</v>
      </c>
      <c r="E349" s="12">
        <v>73</v>
      </c>
      <c r="F349" s="20">
        <f t="shared" si="20"/>
        <v>23.236567354214415</v>
      </c>
      <c r="G349" s="20">
        <v>2</v>
      </c>
      <c r="H349" s="12">
        <v>8</v>
      </c>
      <c r="I349" s="9">
        <f t="shared" si="21"/>
        <v>4.2406735421441313E-2</v>
      </c>
      <c r="J349" s="9">
        <f t="shared" si="22"/>
        <v>-0.66291257302566908</v>
      </c>
      <c r="K349" s="9">
        <f t="shared" si="23"/>
        <v>0.51534815735579809</v>
      </c>
      <c r="L349" s="12" t="s">
        <v>142</v>
      </c>
      <c r="M349" s="12"/>
      <c r="N349" s="8" t="s">
        <v>45</v>
      </c>
      <c r="O349" s="35" t="s">
        <v>352</v>
      </c>
      <c r="P349" s="35" t="s">
        <v>897</v>
      </c>
    </row>
    <row r="350" spans="1:16" ht="15.75" x14ac:dyDescent="0.25">
      <c r="A350" s="183">
        <v>1599</v>
      </c>
      <c r="B350" s="12" t="s">
        <v>115</v>
      </c>
      <c r="C350" s="12" t="s">
        <v>125</v>
      </c>
      <c r="D350" s="12" t="s">
        <v>35</v>
      </c>
      <c r="E350" s="12">
        <v>50</v>
      </c>
      <c r="F350" s="20">
        <f t="shared" si="20"/>
        <v>15.91545709192768</v>
      </c>
      <c r="G350" s="20">
        <v>1</v>
      </c>
      <c r="H350" s="12">
        <v>3</v>
      </c>
      <c r="I350" s="9">
        <f t="shared" si="21"/>
        <v>1.9894321364909599E-2</v>
      </c>
      <c r="J350" s="9">
        <f t="shared" si="22"/>
        <v>-1.465576253188309</v>
      </c>
      <c r="K350" s="9">
        <f t="shared" si="23"/>
        <v>0.23094487040739761</v>
      </c>
      <c r="L350" s="12" t="s">
        <v>142</v>
      </c>
      <c r="M350" s="12"/>
      <c r="N350" s="8" t="s">
        <v>45</v>
      </c>
      <c r="O350" s="35" t="s">
        <v>898</v>
      </c>
      <c r="P350" s="35" t="s">
        <v>899</v>
      </c>
    </row>
    <row r="351" spans="1:16" ht="15.75" x14ac:dyDescent="0.25">
      <c r="A351" s="183">
        <v>1600</v>
      </c>
      <c r="B351" s="12" t="s">
        <v>80</v>
      </c>
      <c r="C351" s="14" t="s">
        <v>90</v>
      </c>
      <c r="D351" s="15" t="s">
        <v>28</v>
      </c>
      <c r="E351" s="12">
        <v>92</v>
      </c>
      <c r="F351" s="20">
        <f t="shared" si="20"/>
        <v>29.284441049146931</v>
      </c>
      <c r="G351" s="20">
        <v>2</v>
      </c>
      <c r="H351" s="12">
        <v>14</v>
      </c>
      <c r="I351" s="9">
        <f t="shared" si="21"/>
        <v>6.7354214413037947E-2</v>
      </c>
      <c r="J351" s="9">
        <f t="shared" si="22"/>
        <v>-0.17226347578039203</v>
      </c>
      <c r="K351" s="9">
        <f t="shared" si="23"/>
        <v>0.84175736127109002</v>
      </c>
      <c r="L351" s="12" t="s">
        <v>143</v>
      </c>
      <c r="M351" s="12"/>
      <c r="N351" s="8" t="s">
        <v>45</v>
      </c>
      <c r="O351" s="35" t="s">
        <v>900</v>
      </c>
      <c r="P351" s="35" t="s">
        <v>901</v>
      </c>
    </row>
    <row r="352" spans="1:16" ht="15.75" x14ac:dyDescent="0.25">
      <c r="A352" s="183">
        <v>1601</v>
      </c>
      <c r="B352" s="12" t="s">
        <v>80</v>
      </c>
      <c r="C352" s="14" t="s">
        <v>90</v>
      </c>
      <c r="D352" s="15" t="s">
        <v>28</v>
      </c>
      <c r="E352" s="12">
        <v>137</v>
      </c>
      <c r="F352" s="20">
        <f t="shared" si="20"/>
        <v>43.608352431881848</v>
      </c>
      <c r="G352" s="20">
        <v>4</v>
      </c>
      <c r="H352" s="12">
        <v>17</v>
      </c>
      <c r="I352" s="9">
        <f t="shared" si="21"/>
        <v>0.14935860707919535</v>
      </c>
      <c r="J352" s="9">
        <f t="shared" si="22"/>
        <v>0.67230249598004566</v>
      </c>
      <c r="K352" s="9">
        <f t="shared" si="23"/>
        <v>1.9587421283714281</v>
      </c>
      <c r="L352" s="12" t="s">
        <v>143</v>
      </c>
      <c r="M352" s="12"/>
      <c r="N352" s="8" t="s">
        <v>45</v>
      </c>
      <c r="O352" s="35" t="s">
        <v>902</v>
      </c>
      <c r="P352" s="35" t="s">
        <v>903</v>
      </c>
    </row>
    <row r="353" spans="1:16" ht="15.75" x14ac:dyDescent="0.25">
      <c r="A353" s="183">
        <v>1602</v>
      </c>
      <c r="B353" s="12" t="s">
        <v>80</v>
      </c>
      <c r="C353" s="14" t="s">
        <v>90</v>
      </c>
      <c r="D353" s="15" t="s">
        <v>28</v>
      </c>
      <c r="E353" s="12">
        <v>50</v>
      </c>
      <c r="F353" s="20">
        <f t="shared" si="20"/>
        <v>15.91545709192768</v>
      </c>
      <c r="G353" s="20">
        <v>1</v>
      </c>
      <c r="H353" s="12">
        <v>8</v>
      </c>
      <c r="I353" s="9">
        <f t="shared" si="21"/>
        <v>1.9894321364909599E-2</v>
      </c>
      <c r="J353" s="9">
        <f t="shared" si="22"/>
        <v>-1.465576253188309</v>
      </c>
      <c r="K353" s="9">
        <f t="shared" si="23"/>
        <v>0.23094487040739761</v>
      </c>
      <c r="L353" s="12" t="s">
        <v>142</v>
      </c>
      <c r="M353" s="12"/>
      <c r="N353" s="8" t="s">
        <v>45</v>
      </c>
      <c r="O353" s="35" t="s">
        <v>904</v>
      </c>
      <c r="P353" s="35" t="s">
        <v>905</v>
      </c>
    </row>
    <row r="354" spans="1:16" ht="15.75" x14ac:dyDescent="0.25">
      <c r="A354" s="183">
        <v>1603</v>
      </c>
      <c r="B354" s="12" t="s">
        <v>80</v>
      </c>
      <c r="C354" s="14" t="s">
        <v>90</v>
      </c>
      <c r="D354" s="15" t="s">
        <v>28</v>
      </c>
      <c r="E354" s="12">
        <v>89</v>
      </c>
      <c r="F354" s="20">
        <f t="shared" si="20"/>
        <v>28.329513623631271</v>
      </c>
      <c r="G354" s="20">
        <v>2</v>
      </c>
      <c r="H354" s="12">
        <v>15</v>
      </c>
      <c r="I354" s="9">
        <f t="shared" si="21"/>
        <v>6.3033167812579574E-2</v>
      </c>
      <c r="J354" s="9">
        <f t="shared" si="22"/>
        <v>-0.24257930749953793</v>
      </c>
      <c r="K354" s="9">
        <f t="shared" si="23"/>
        <v>0.78460152032650043</v>
      </c>
      <c r="L354" s="12" t="s">
        <v>143</v>
      </c>
      <c r="M354" s="12"/>
      <c r="N354" s="8" t="s">
        <v>45</v>
      </c>
      <c r="O354" s="35" t="s">
        <v>906</v>
      </c>
      <c r="P354" s="35" t="s">
        <v>866</v>
      </c>
    </row>
    <row r="355" spans="1:16" ht="15.75" x14ac:dyDescent="0.25">
      <c r="A355" s="183">
        <v>1604</v>
      </c>
      <c r="B355" s="12" t="s">
        <v>80</v>
      </c>
      <c r="C355" s="14" t="s">
        <v>90</v>
      </c>
      <c r="D355" s="15" t="s">
        <v>28</v>
      </c>
      <c r="E355" s="12">
        <v>65</v>
      </c>
      <c r="F355" s="20">
        <f t="shared" si="20"/>
        <v>20.690094219505983</v>
      </c>
      <c r="G355" s="20">
        <v>2</v>
      </c>
      <c r="H355" s="12">
        <v>10</v>
      </c>
      <c r="I355" s="9">
        <f t="shared" si="21"/>
        <v>3.3621403106697222E-2</v>
      </c>
      <c r="J355" s="9">
        <f t="shared" si="22"/>
        <v>-0.90910164825276052</v>
      </c>
      <c r="K355" s="9">
        <f t="shared" si="23"/>
        <v>0.40288599484799426</v>
      </c>
      <c r="L355" s="12" t="s">
        <v>142</v>
      </c>
      <c r="M355" s="12"/>
      <c r="N355" s="8" t="s">
        <v>45</v>
      </c>
      <c r="O355" s="35" t="s">
        <v>896</v>
      </c>
      <c r="P355" s="35" t="s">
        <v>907</v>
      </c>
    </row>
    <row r="356" spans="1:16" ht="15.75" x14ac:dyDescent="0.25">
      <c r="A356" s="183">
        <v>1605</v>
      </c>
      <c r="B356" s="12" t="s">
        <v>80</v>
      </c>
      <c r="C356" s="14" t="s">
        <v>90</v>
      </c>
      <c r="D356" s="15" t="s">
        <v>28</v>
      </c>
      <c r="E356" s="12">
        <v>86</v>
      </c>
      <c r="F356" s="20">
        <f t="shared" si="20"/>
        <v>27.374586198115612</v>
      </c>
      <c r="G356" s="20">
        <v>2</v>
      </c>
      <c r="H356" s="12">
        <v>13</v>
      </c>
      <c r="I356" s="9">
        <f t="shared" si="21"/>
        <v>5.8855360325948583E-2</v>
      </c>
      <c r="J356" s="9">
        <f t="shared" si="22"/>
        <v>-0.31530643234771727</v>
      </c>
      <c r="K356" s="9">
        <f t="shared" si="23"/>
        <v>0.72956527761135059</v>
      </c>
      <c r="L356" s="12" t="s">
        <v>143</v>
      </c>
      <c r="M356" s="12"/>
      <c r="N356" s="8" t="s">
        <v>45</v>
      </c>
      <c r="O356" s="35" t="s">
        <v>908</v>
      </c>
      <c r="P356" s="35" t="s">
        <v>909</v>
      </c>
    </row>
    <row r="357" spans="1:16" ht="15.75" x14ac:dyDescent="0.25">
      <c r="A357" s="183">
        <v>1606</v>
      </c>
      <c r="B357" s="12" t="s">
        <v>80</v>
      </c>
      <c r="C357" s="14" t="s">
        <v>90</v>
      </c>
      <c r="D357" s="15" t="s">
        <v>28</v>
      </c>
      <c r="E357" s="12">
        <v>51</v>
      </c>
      <c r="F357" s="20">
        <f t="shared" si="20"/>
        <v>16.233766233766232</v>
      </c>
      <c r="G357" s="20">
        <v>1</v>
      </c>
      <c r="H357" s="12">
        <v>8</v>
      </c>
      <c r="I357" s="9">
        <f t="shared" si="21"/>
        <v>2.0698051948051948E-2</v>
      </c>
      <c r="J357" s="9">
        <f t="shared" si="22"/>
        <v>-1.4235748806931117</v>
      </c>
      <c r="K357" s="9">
        <f t="shared" si="23"/>
        <v>0.24085146081093187</v>
      </c>
      <c r="L357" s="12" t="s">
        <v>142</v>
      </c>
      <c r="M357" s="12"/>
      <c r="N357" s="8" t="s">
        <v>45</v>
      </c>
      <c r="O357" s="35" t="s">
        <v>900</v>
      </c>
      <c r="P357" s="35" t="s">
        <v>910</v>
      </c>
    </row>
    <row r="358" spans="1:16" ht="15.75" x14ac:dyDescent="0.25">
      <c r="A358" s="183">
        <v>1607</v>
      </c>
      <c r="B358" s="12" t="s">
        <v>80</v>
      </c>
      <c r="C358" s="14" t="s">
        <v>90</v>
      </c>
      <c r="D358" s="15" t="s">
        <v>28</v>
      </c>
      <c r="E358" s="12">
        <v>68</v>
      </c>
      <c r="F358" s="20">
        <f t="shared" si="20"/>
        <v>21.645021645021647</v>
      </c>
      <c r="G358" s="20">
        <v>2</v>
      </c>
      <c r="H358" s="12">
        <v>13</v>
      </c>
      <c r="I358" s="9">
        <f t="shared" si="21"/>
        <v>3.6796536796536806E-2</v>
      </c>
      <c r="J358" s="9">
        <f t="shared" si="22"/>
        <v>-0.81340120502288382</v>
      </c>
      <c r="K358" s="9">
        <f t="shared" si="23"/>
        <v>0.44334758292145954</v>
      </c>
      <c r="L358" s="12" t="s">
        <v>143</v>
      </c>
      <c r="M358" s="12"/>
      <c r="N358" s="8" t="s">
        <v>45</v>
      </c>
      <c r="O358" s="35" t="s">
        <v>911</v>
      </c>
      <c r="P358" s="35" t="s">
        <v>550</v>
      </c>
    </row>
    <row r="359" spans="1:16" ht="15.75" x14ac:dyDescent="0.25">
      <c r="A359" s="183">
        <v>1608</v>
      </c>
      <c r="B359" s="12" t="s">
        <v>80</v>
      </c>
      <c r="C359" s="14" t="s">
        <v>90</v>
      </c>
      <c r="D359" s="15" t="s">
        <v>28</v>
      </c>
      <c r="E359" s="12">
        <v>109</v>
      </c>
      <c r="F359" s="20">
        <f t="shared" si="20"/>
        <v>34.695696460402345</v>
      </c>
      <c r="G359" s="20">
        <v>3</v>
      </c>
      <c r="H359" s="12">
        <v>15</v>
      </c>
      <c r="I359" s="9">
        <f t="shared" si="21"/>
        <v>9.4545772854596408E-2</v>
      </c>
      <c r="J359" s="9">
        <f t="shared" si="22"/>
        <v>0.18737181050660734</v>
      </c>
      <c r="K359" s="9">
        <f t="shared" si="23"/>
        <v>1.2060756332866862</v>
      </c>
      <c r="L359" s="12" t="s">
        <v>143</v>
      </c>
      <c r="M359" s="12"/>
      <c r="N359" s="8" t="s">
        <v>45</v>
      </c>
      <c r="O359" s="35" t="s">
        <v>914</v>
      </c>
      <c r="P359" s="35" t="s">
        <v>915</v>
      </c>
    </row>
    <row r="360" spans="1:16" ht="15.75" x14ac:dyDescent="0.25">
      <c r="A360" s="183">
        <v>1609</v>
      </c>
      <c r="B360" s="12" t="s">
        <v>80</v>
      </c>
      <c r="C360" s="14" t="s">
        <v>90</v>
      </c>
      <c r="D360" s="15" t="s">
        <v>28</v>
      </c>
      <c r="E360" s="12">
        <v>60</v>
      </c>
      <c r="F360" s="20">
        <f t="shared" si="20"/>
        <v>19.098548510313215</v>
      </c>
      <c r="G360" s="20">
        <v>1</v>
      </c>
      <c r="H360" s="12">
        <v>8</v>
      </c>
      <c r="I360" s="9">
        <f t="shared" si="21"/>
        <v>2.8647822765469819E-2</v>
      </c>
      <c r="J360" s="9">
        <f t="shared" si="22"/>
        <v>-1.0788722312283312</v>
      </c>
      <c r="K360" s="9">
        <f t="shared" si="23"/>
        <v>0.33997872691435749</v>
      </c>
      <c r="L360" s="12" t="s">
        <v>142</v>
      </c>
      <c r="M360" s="12"/>
      <c r="N360" s="8" t="s">
        <v>45</v>
      </c>
      <c r="O360" s="35" t="s">
        <v>916</v>
      </c>
      <c r="P360" s="35" t="s">
        <v>917</v>
      </c>
    </row>
    <row r="361" spans="1:16" ht="15.75" x14ac:dyDescent="0.25">
      <c r="A361" s="183">
        <v>1610</v>
      </c>
      <c r="B361" s="12" t="s">
        <v>80</v>
      </c>
      <c r="C361" s="14" t="s">
        <v>90</v>
      </c>
      <c r="D361" s="15" t="s">
        <v>28</v>
      </c>
      <c r="E361" s="12">
        <v>203</v>
      </c>
      <c r="F361" s="20">
        <f t="shared" si="20"/>
        <v>64.616755793226389</v>
      </c>
      <c r="G361" s="20">
        <v>6</v>
      </c>
      <c r="H361" s="12">
        <v>17</v>
      </c>
      <c r="I361" s="9">
        <f t="shared" si="21"/>
        <v>0.32793003565062395</v>
      </c>
      <c r="J361" s="9">
        <f t="shared" si="22"/>
        <v>1.5063328338462236</v>
      </c>
      <c r="K361" s="9">
        <f t="shared" si="23"/>
        <v>4.5101609211665243</v>
      </c>
      <c r="L361" s="12" t="s">
        <v>143</v>
      </c>
      <c r="M361" s="12"/>
      <c r="N361" s="8" t="s">
        <v>45</v>
      </c>
      <c r="O361" s="35" t="s">
        <v>922</v>
      </c>
      <c r="P361" s="35" t="s">
        <v>923</v>
      </c>
    </row>
    <row r="362" spans="1:16" ht="15.75" x14ac:dyDescent="0.25">
      <c r="A362" s="183">
        <v>1611</v>
      </c>
      <c r="B362" s="12" t="s">
        <v>111</v>
      </c>
      <c r="C362" s="12" t="s">
        <v>148</v>
      </c>
      <c r="D362" s="12" t="s">
        <v>30</v>
      </c>
      <c r="E362" s="12">
        <v>33</v>
      </c>
      <c r="F362" s="20">
        <f t="shared" si="20"/>
        <v>10.504201680672269</v>
      </c>
      <c r="G362" s="20">
        <v>1</v>
      </c>
      <c r="H362" s="12">
        <v>3</v>
      </c>
      <c r="I362" s="9">
        <f t="shared" si="21"/>
        <v>8.6659663865546223E-3</v>
      </c>
      <c r="J362" s="9">
        <f t="shared" si="22"/>
        <v>-2.3468845098310025</v>
      </c>
      <c r="K362" s="9">
        <f t="shared" si="23"/>
        <v>9.5666747223737858E-2</v>
      </c>
      <c r="L362" s="12" t="s">
        <v>142</v>
      </c>
      <c r="M362" s="12"/>
      <c r="N362" s="8" t="s">
        <v>45</v>
      </c>
      <c r="O362" s="35" t="s">
        <v>924</v>
      </c>
      <c r="P362" s="35" t="s">
        <v>925</v>
      </c>
    </row>
    <row r="363" spans="1:16" ht="15.75" x14ac:dyDescent="0.25">
      <c r="A363" s="183">
        <v>1612</v>
      </c>
      <c r="B363" s="12" t="s">
        <v>63</v>
      </c>
      <c r="C363" s="16" t="s">
        <v>93</v>
      </c>
      <c r="D363" s="31" t="s">
        <v>92</v>
      </c>
      <c r="E363" s="12">
        <v>86</v>
      </c>
      <c r="F363" s="20">
        <f t="shared" si="20"/>
        <v>27.374586198115612</v>
      </c>
      <c r="G363" s="20">
        <v>2</v>
      </c>
      <c r="H363" s="12">
        <v>5</v>
      </c>
      <c r="I363" s="9">
        <f t="shared" si="21"/>
        <v>5.8855360325948583E-2</v>
      </c>
      <c r="J363" s="9">
        <f t="shared" si="22"/>
        <v>-0.31530643234771727</v>
      </c>
      <c r="K363" s="9">
        <f t="shared" si="23"/>
        <v>0.72956527761135059</v>
      </c>
      <c r="L363" s="12" t="s">
        <v>142</v>
      </c>
      <c r="M363" s="12"/>
      <c r="N363" s="8" t="s">
        <v>45</v>
      </c>
      <c r="O363" s="35" t="s">
        <v>926</v>
      </c>
      <c r="P363" s="35" t="s">
        <v>927</v>
      </c>
    </row>
    <row r="364" spans="1:16" ht="15.75" x14ac:dyDescent="0.25">
      <c r="A364" s="183">
        <v>1613</v>
      </c>
      <c r="B364" s="12" t="s">
        <v>63</v>
      </c>
      <c r="C364" s="16" t="s">
        <v>93</v>
      </c>
      <c r="D364" s="31" t="s">
        <v>92</v>
      </c>
      <c r="E364" s="12">
        <v>97</v>
      </c>
      <c r="F364" s="20">
        <f t="shared" si="20"/>
        <v>30.8759867583397</v>
      </c>
      <c r="G364" s="20">
        <v>3</v>
      </c>
      <c r="H364" s="12">
        <v>5</v>
      </c>
      <c r="I364" s="9">
        <f t="shared" si="21"/>
        <v>7.4874267888973792E-2</v>
      </c>
      <c r="J364" s="9">
        <f t="shared" si="22"/>
        <v>-6.0015062295732058E-2</v>
      </c>
      <c r="K364" s="9">
        <f t="shared" si="23"/>
        <v>0.94175034855516371</v>
      </c>
      <c r="L364" s="12" t="s">
        <v>142</v>
      </c>
      <c r="M364" s="12"/>
      <c r="N364" s="8" t="s">
        <v>45</v>
      </c>
      <c r="O364" s="35" t="s">
        <v>928</v>
      </c>
      <c r="P364" s="35" t="s">
        <v>929</v>
      </c>
    </row>
    <row r="365" spans="1:16" ht="15.75" x14ac:dyDescent="0.25">
      <c r="A365" s="183">
        <v>1614</v>
      </c>
      <c r="B365" s="12" t="s">
        <v>104</v>
      </c>
      <c r="C365" s="17" t="s">
        <v>145</v>
      </c>
      <c r="D365" s="15" t="s">
        <v>28</v>
      </c>
      <c r="E365" s="12">
        <v>140</v>
      </c>
      <c r="F365" s="20">
        <f t="shared" si="20"/>
        <v>44.563279857397504</v>
      </c>
      <c r="G365" s="20">
        <v>4</v>
      </c>
      <c r="H365" s="12">
        <v>9</v>
      </c>
      <c r="I365" s="9">
        <f t="shared" si="21"/>
        <v>0.15597147950089127</v>
      </c>
      <c r="J365" s="9">
        <f t="shared" si="22"/>
        <v>0.71824653065292754</v>
      </c>
      <c r="K365" s="9">
        <f t="shared" si="23"/>
        <v>2.0508339814746255</v>
      </c>
      <c r="L365" s="12" t="s">
        <v>142</v>
      </c>
      <c r="M365" s="12"/>
      <c r="N365" s="8" t="s">
        <v>45</v>
      </c>
      <c r="O365" s="35" t="s">
        <v>1108</v>
      </c>
      <c r="P365" s="35" t="s">
        <v>1109</v>
      </c>
    </row>
    <row r="366" spans="1:16" ht="15.75" x14ac:dyDescent="0.25">
      <c r="A366" s="183">
        <v>1615</v>
      </c>
      <c r="B366" s="12" t="s">
        <v>80</v>
      </c>
      <c r="C366" s="14" t="s">
        <v>90</v>
      </c>
      <c r="D366" s="15" t="s">
        <v>28</v>
      </c>
      <c r="E366" s="12">
        <v>88</v>
      </c>
      <c r="F366" s="20">
        <f t="shared" si="20"/>
        <v>28.011204481792717</v>
      </c>
      <c r="G366" s="20">
        <v>2</v>
      </c>
      <c r="H366" s="12">
        <v>12</v>
      </c>
      <c r="I366" s="9">
        <f t="shared" si="21"/>
        <v>6.1624649859943974E-2</v>
      </c>
      <c r="J366" s="9">
        <f t="shared" si="22"/>
        <v>-0.26654566419313142</v>
      </c>
      <c r="K366" s="9">
        <f t="shared" si="23"/>
        <v>0.76602102319557541</v>
      </c>
      <c r="L366" s="12" t="s">
        <v>143</v>
      </c>
      <c r="M366" s="12"/>
      <c r="N366" s="8" t="s">
        <v>45</v>
      </c>
      <c r="O366" s="35" t="s">
        <v>1110</v>
      </c>
      <c r="P366" s="35" t="s">
        <v>1111</v>
      </c>
    </row>
    <row r="367" spans="1:16" ht="15.75" x14ac:dyDescent="0.25">
      <c r="A367" s="183">
        <v>1616</v>
      </c>
      <c r="B367" s="12" t="s">
        <v>80</v>
      </c>
      <c r="C367" s="14" t="s">
        <v>90</v>
      </c>
      <c r="D367" s="15" t="s">
        <v>28</v>
      </c>
      <c r="E367" s="12">
        <v>119</v>
      </c>
      <c r="F367" s="20">
        <f t="shared" si="20"/>
        <v>37.878787878787882</v>
      </c>
      <c r="G367" s="20">
        <v>3</v>
      </c>
      <c r="H367" s="12">
        <v>15</v>
      </c>
      <c r="I367" s="9">
        <f t="shared" si="21"/>
        <v>0.11268939393939398</v>
      </c>
      <c r="J367" s="9">
        <f t="shared" si="22"/>
        <v>0.37354388118814708</v>
      </c>
      <c r="K367" s="9">
        <f t="shared" si="23"/>
        <v>1.452874315995927</v>
      </c>
      <c r="L367" s="12" t="s">
        <v>143</v>
      </c>
      <c r="M367" s="12"/>
      <c r="N367" s="8" t="s">
        <v>45</v>
      </c>
      <c r="O367" s="35" t="s">
        <v>1112</v>
      </c>
      <c r="P367" s="35" t="s">
        <v>1113</v>
      </c>
    </row>
    <row r="368" spans="1:16" ht="15.75" x14ac:dyDescent="0.25">
      <c r="A368" s="183">
        <v>1617</v>
      </c>
      <c r="B368" s="12" t="s">
        <v>14</v>
      </c>
      <c r="C368" s="8" t="s">
        <v>91</v>
      </c>
      <c r="D368" s="8" t="s">
        <v>31</v>
      </c>
      <c r="E368" s="12">
        <v>120</v>
      </c>
      <c r="F368" s="20">
        <f t="shared" si="20"/>
        <v>38.19709702062643</v>
      </c>
      <c r="G368" s="20">
        <v>3</v>
      </c>
      <c r="H368" s="12">
        <v>12</v>
      </c>
      <c r="I368" s="9">
        <f t="shared" si="21"/>
        <v>0.11459129106187928</v>
      </c>
      <c r="J368" s="9">
        <f t="shared" si="22"/>
        <v>0.39129293873931204</v>
      </c>
      <c r="K368" s="9">
        <f t="shared" si="23"/>
        <v>1.4788916746279441</v>
      </c>
      <c r="L368" s="12" t="s">
        <v>143</v>
      </c>
      <c r="M368" s="12"/>
      <c r="N368" s="8" t="s">
        <v>45</v>
      </c>
      <c r="O368" s="35" t="s">
        <v>1114</v>
      </c>
      <c r="P368" s="35" t="s">
        <v>868</v>
      </c>
    </row>
    <row r="369" spans="1:16" ht="15.75" x14ac:dyDescent="0.25">
      <c r="A369" s="183">
        <v>1618</v>
      </c>
      <c r="B369" s="12" t="s">
        <v>80</v>
      </c>
      <c r="C369" s="14" t="s">
        <v>90</v>
      </c>
      <c r="D369" s="15" t="s">
        <v>28</v>
      </c>
      <c r="E369" s="12">
        <v>122</v>
      </c>
      <c r="F369" s="20">
        <f t="shared" si="20"/>
        <v>38.833715304303539</v>
      </c>
      <c r="G369" s="20">
        <v>3</v>
      </c>
      <c r="H369" s="12">
        <v>14</v>
      </c>
      <c r="I369" s="9">
        <f t="shared" si="21"/>
        <v>0.11844283167812579</v>
      </c>
      <c r="J369" s="9">
        <f t="shared" si="22"/>
        <v>0.42635158817783037</v>
      </c>
      <c r="K369" s="9">
        <f t="shared" si="23"/>
        <v>1.5316591937418771</v>
      </c>
      <c r="L369" s="12" t="s">
        <v>143</v>
      </c>
      <c r="M369" s="12"/>
      <c r="N369" s="8" t="s">
        <v>45</v>
      </c>
      <c r="O369" s="35" t="s">
        <v>1130</v>
      </c>
      <c r="P369" s="35" t="s">
        <v>1131</v>
      </c>
    </row>
    <row r="370" spans="1:16" ht="15.75" x14ac:dyDescent="0.25">
      <c r="A370" s="183">
        <v>1619</v>
      </c>
      <c r="B370" s="12" t="s">
        <v>111</v>
      </c>
      <c r="C370" s="12" t="s">
        <v>148</v>
      </c>
      <c r="D370" s="12" t="s">
        <v>30</v>
      </c>
      <c r="E370" s="12">
        <v>88</v>
      </c>
      <c r="F370" s="20">
        <f t="shared" si="20"/>
        <v>28.011204481792717</v>
      </c>
      <c r="G370" s="20">
        <v>2</v>
      </c>
      <c r="H370" s="12">
        <v>6</v>
      </c>
      <c r="I370" s="9">
        <f t="shared" si="21"/>
        <v>6.1624649859943974E-2</v>
      </c>
      <c r="J370" s="9">
        <f t="shared" si="22"/>
        <v>-0.26654566419313142</v>
      </c>
      <c r="K370" s="9">
        <f t="shared" si="23"/>
        <v>0.76602102319557541</v>
      </c>
      <c r="L370" s="12" t="s">
        <v>142</v>
      </c>
      <c r="M370" s="12"/>
      <c r="N370" s="8" t="s">
        <v>45</v>
      </c>
      <c r="O370" s="35" t="s">
        <v>1132</v>
      </c>
      <c r="P370" s="35" t="s">
        <v>1133</v>
      </c>
    </row>
    <row r="371" spans="1:16" ht="15.75" x14ac:dyDescent="0.25">
      <c r="A371" s="183">
        <v>1620</v>
      </c>
      <c r="B371" s="12" t="s">
        <v>9</v>
      </c>
      <c r="C371" s="12" t="s">
        <v>129</v>
      </c>
      <c r="D371" s="12" t="s">
        <v>13</v>
      </c>
      <c r="E371" s="12">
        <v>42</v>
      </c>
      <c r="F371" s="20">
        <f t="shared" si="20"/>
        <v>13.368983957219251</v>
      </c>
      <c r="G371" s="20">
        <v>1</v>
      </c>
      <c r="H371" s="12">
        <v>3</v>
      </c>
      <c r="I371" s="9">
        <f t="shared" si="21"/>
        <v>1.4037433155080216E-2</v>
      </c>
      <c r="J371" s="9">
        <f t="shared" si="22"/>
        <v>-1.8353797873223829</v>
      </c>
      <c r="K371" s="9">
        <f t="shared" si="23"/>
        <v>0.15955289409340709</v>
      </c>
      <c r="L371" s="12" t="s">
        <v>142</v>
      </c>
      <c r="M371" s="12" t="s">
        <v>51</v>
      </c>
      <c r="N371" s="8" t="s">
        <v>45</v>
      </c>
      <c r="O371" s="35" t="s">
        <v>1134</v>
      </c>
      <c r="P371" s="35" t="s">
        <v>1135</v>
      </c>
    </row>
    <row r="372" spans="1:16" ht="15.75" x14ac:dyDescent="0.25">
      <c r="A372" s="183">
        <v>1621</v>
      </c>
      <c r="B372" s="12" t="s">
        <v>9</v>
      </c>
      <c r="C372" s="12" t="s">
        <v>129</v>
      </c>
      <c r="D372" s="12" t="s">
        <v>13</v>
      </c>
      <c r="E372" s="12">
        <v>46</v>
      </c>
      <c r="F372" s="20">
        <f t="shared" si="20"/>
        <v>14.642220524573466</v>
      </c>
      <c r="G372" s="20">
        <v>1</v>
      </c>
      <c r="H372" s="12">
        <v>3</v>
      </c>
      <c r="I372" s="9">
        <f t="shared" si="21"/>
        <v>1.6838553603259487E-2</v>
      </c>
      <c r="J372" s="9">
        <f t="shared" si="22"/>
        <v>-1.6424286457480362</v>
      </c>
      <c r="K372" s="9">
        <f t="shared" si="23"/>
        <v>0.19350950510133216</v>
      </c>
      <c r="L372" s="12" t="s">
        <v>142</v>
      </c>
      <c r="M372" s="12" t="s">
        <v>51</v>
      </c>
      <c r="N372" s="8" t="s">
        <v>45</v>
      </c>
      <c r="O372" s="35" t="s">
        <v>1136</v>
      </c>
      <c r="P372" s="35" t="s">
        <v>1137</v>
      </c>
    </row>
    <row r="373" spans="1:16" ht="15.75" x14ac:dyDescent="0.25">
      <c r="A373" s="183">
        <v>1622</v>
      </c>
      <c r="B373" s="12" t="s">
        <v>9</v>
      </c>
      <c r="C373" s="12" t="s">
        <v>129</v>
      </c>
      <c r="D373" s="12" t="s">
        <v>13</v>
      </c>
      <c r="E373" s="12">
        <v>37</v>
      </c>
      <c r="F373" s="20">
        <f t="shared" si="20"/>
        <v>11.777438248026483</v>
      </c>
      <c r="G373" s="20">
        <v>1</v>
      </c>
      <c r="H373" s="12">
        <v>3</v>
      </c>
      <c r="I373" s="9">
        <f t="shared" si="21"/>
        <v>1.0894130379424495E-2</v>
      </c>
      <c r="J373" s="9">
        <f t="shared" si="22"/>
        <v>-2.1042201549830075</v>
      </c>
      <c r="K373" s="9">
        <f t="shared" si="23"/>
        <v>0.12194073207136039</v>
      </c>
      <c r="L373" s="12" t="s">
        <v>142</v>
      </c>
      <c r="M373" s="12" t="s">
        <v>51</v>
      </c>
      <c r="N373" s="8" t="s">
        <v>45</v>
      </c>
      <c r="O373" s="35" t="s">
        <v>1138</v>
      </c>
      <c r="P373" s="35" t="s">
        <v>1139</v>
      </c>
    </row>
    <row r="374" spans="1:16" ht="15.75" x14ac:dyDescent="0.25">
      <c r="A374" s="183">
        <v>1623</v>
      </c>
      <c r="B374" s="12" t="s">
        <v>80</v>
      </c>
      <c r="C374" s="14" t="s">
        <v>90</v>
      </c>
      <c r="D374" s="15" t="s">
        <v>28</v>
      </c>
      <c r="E374" s="12">
        <v>98</v>
      </c>
      <c r="F374" s="20">
        <f t="shared" si="20"/>
        <v>31.194295900178254</v>
      </c>
      <c r="G374" s="20">
        <v>3</v>
      </c>
      <c r="H374" s="12">
        <v>14</v>
      </c>
      <c r="I374" s="9">
        <f t="shared" si="21"/>
        <v>7.6426024955436725E-2</v>
      </c>
      <c r="J374" s="9">
        <f t="shared" si="22"/>
        <v>-3.8261025441124197E-2</v>
      </c>
      <c r="K374" s="9">
        <f t="shared" si="23"/>
        <v>0.96246168111515096</v>
      </c>
      <c r="L374" s="12" t="s">
        <v>143</v>
      </c>
      <c r="M374" s="12"/>
      <c r="N374" s="8" t="s">
        <v>45</v>
      </c>
      <c r="O374" s="35" t="s">
        <v>1140</v>
      </c>
      <c r="P374" s="35" t="s">
        <v>1141</v>
      </c>
    </row>
    <row r="375" spans="1:16" ht="15.75" x14ac:dyDescent="0.25">
      <c r="A375" s="183">
        <v>1624</v>
      </c>
      <c r="B375" s="12" t="s">
        <v>80</v>
      </c>
      <c r="C375" s="14" t="s">
        <v>90</v>
      </c>
      <c r="D375" s="15" t="s">
        <v>28</v>
      </c>
      <c r="E375" s="12">
        <v>122</v>
      </c>
      <c r="F375" s="20">
        <f t="shared" si="20"/>
        <v>38.833715304303539</v>
      </c>
      <c r="G375" s="20">
        <v>3</v>
      </c>
      <c r="H375" s="12">
        <v>14</v>
      </c>
      <c r="I375" s="9">
        <f t="shared" si="21"/>
        <v>0.11844283167812579</v>
      </c>
      <c r="J375" s="9">
        <f t="shared" si="22"/>
        <v>0.42635158817783037</v>
      </c>
      <c r="K375" s="9">
        <f t="shared" si="23"/>
        <v>1.5316591937418771</v>
      </c>
      <c r="L375" s="12" t="s">
        <v>143</v>
      </c>
      <c r="M375" s="12"/>
      <c r="N375" s="8" t="s">
        <v>45</v>
      </c>
      <c r="O375" s="35" t="s">
        <v>1142</v>
      </c>
      <c r="P375" s="35" t="s">
        <v>1143</v>
      </c>
    </row>
    <row r="376" spans="1:16" ht="15.75" x14ac:dyDescent="0.25">
      <c r="A376" s="183">
        <v>1625</v>
      </c>
      <c r="B376" s="12" t="s">
        <v>111</v>
      </c>
      <c r="C376" s="12" t="s">
        <v>148</v>
      </c>
      <c r="D376" s="12" t="s">
        <v>30</v>
      </c>
      <c r="E376" s="12">
        <v>36</v>
      </c>
      <c r="F376" s="20">
        <f t="shared" si="20"/>
        <v>11.45912910618793</v>
      </c>
      <c r="G376" s="20">
        <v>1</v>
      </c>
      <c r="H376" s="12">
        <v>3</v>
      </c>
      <c r="I376" s="9">
        <f t="shared" si="21"/>
        <v>1.0313216195569139E-2</v>
      </c>
      <c r="J376" s="9">
        <f t="shared" si="22"/>
        <v>-2.1623333792359976</v>
      </c>
      <c r="K376" s="9">
        <f t="shared" si="23"/>
        <v>0.11505633750415478</v>
      </c>
      <c r="L376" s="12" t="s">
        <v>142</v>
      </c>
      <c r="M376" s="12"/>
      <c r="N376" s="8" t="s">
        <v>45</v>
      </c>
      <c r="O376" s="35" t="s">
        <v>1144</v>
      </c>
      <c r="P376" s="35" t="s">
        <v>540</v>
      </c>
    </row>
    <row r="377" spans="1:16" ht="15.75" x14ac:dyDescent="0.25">
      <c r="A377" s="183">
        <v>1626</v>
      </c>
      <c r="B377" s="12" t="s">
        <v>111</v>
      </c>
      <c r="C377" s="12" t="s">
        <v>148</v>
      </c>
      <c r="D377" s="12" t="s">
        <v>30</v>
      </c>
      <c r="E377" s="12">
        <v>50</v>
      </c>
      <c r="F377" s="20">
        <f t="shared" si="20"/>
        <v>15.91545709192768</v>
      </c>
      <c r="G377" s="20">
        <v>1</v>
      </c>
      <c r="H377" s="12">
        <v>4</v>
      </c>
      <c r="I377" s="9">
        <f t="shared" si="21"/>
        <v>1.9894321364909599E-2</v>
      </c>
      <c r="J377" s="9">
        <f t="shared" si="22"/>
        <v>-1.465576253188309</v>
      </c>
      <c r="K377" s="9">
        <f t="shared" si="23"/>
        <v>0.23094487040739761</v>
      </c>
      <c r="L377" s="12" t="s">
        <v>142</v>
      </c>
      <c r="M377" s="12"/>
      <c r="N377" s="8" t="s">
        <v>45</v>
      </c>
      <c r="O377" s="35" t="s">
        <v>1145</v>
      </c>
      <c r="P377" s="35" t="s">
        <v>1146</v>
      </c>
    </row>
    <row r="378" spans="1:16" ht="15.75" x14ac:dyDescent="0.25">
      <c r="A378" s="183">
        <v>1627</v>
      </c>
      <c r="B378" s="12" t="s">
        <v>53</v>
      </c>
      <c r="C378" s="29" t="s">
        <v>146</v>
      </c>
      <c r="D378" s="23" t="s">
        <v>27</v>
      </c>
      <c r="E378" s="12">
        <v>192</v>
      </c>
      <c r="F378" s="20">
        <f t="shared" si="20"/>
        <v>61.11535523300229</v>
      </c>
      <c r="G378" s="20">
        <v>6</v>
      </c>
      <c r="H378" s="12">
        <v>9</v>
      </c>
      <c r="I378" s="9">
        <f t="shared" si="21"/>
        <v>0.29335370511841097</v>
      </c>
      <c r="J378" s="9">
        <f t="shared" si="22"/>
        <v>1.3881706363695168</v>
      </c>
      <c r="K378" s="9">
        <f t="shared" si="23"/>
        <v>4.0075121462216998</v>
      </c>
      <c r="L378" s="12" t="s">
        <v>142</v>
      </c>
      <c r="M378" s="12"/>
      <c r="N378" s="8" t="s">
        <v>45</v>
      </c>
      <c r="O378" s="35" t="s">
        <v>1147</v>
      </c>
      <c r="P378" s="35" t="s">
        <v>464</v>
      </c>
    </row>
    <row r="379" spans="1:16" ht="15.75" x14ac:dyDescent="0.25">
      <c r="A379" s="183">
        <v>1628</v>
      </c>
      <c r="B379" s="12" t="s">
        <v>99</v>
      </c>
      <c r="C379" s="14" t="s">
        <v>135</v>
      </c>
      <c r="D379" s="12" t="s">
        <v>94</v>
      </c>
      <c r="E379" s="12">
        <v>37</v>
      </c>
      <c r="F379" s="20">
        <f t="shared" si="20"/>
        <v>11.777438248026483</v>
      </c>
      <c r="G379" s="20">
        <v>1</v>
      </c>
      <c r="H379" s="12">
        <v>2</v>
      </c>
      <c r="I379" s="9">
        <f t="shared" si="21"/>
        <v>1.0894130379424495E-2</v>
      </c>
      <c r="J379" s="9">
        <f t="shared" si="22"/>
        <v>-2.1042201549830075</v>
      </c>
      <c r="K379" s="9">
        <f t="shared" si="23"/>
        <v>0.12194073207136039</v>
      </c>
      <c r="L379" s="12" t="s">
        <v>142</v>
      </c>
      <c r="M379" s="12" t="s">
        <v>51</v>
      </c>
      <c r="N379" s="8" t="s">
        <v>45</v>
      </c>
      <c r="O379" s="35" t="s">
        <v>1148</v>
      </c>
      <c r="P379" s="35" t="s">
        <v>1149</v>
      </c>
    </row>
    <row r="380" spans="1:16" ht="15.75" x14ac:dyDescent="0.25">
      <c r="A380" s="183">
        <v>1629</v>
      </c>
      <c r="B380" s="12" t="s">
        <v>111</v>
      </c>
      <c r="C380" s="12" t="s">
        <v>148</v>
      </c>
      <c r="D380" s="12" t="s">
        <v>30</v>
      </c>
      <c r="E380" s="12">
        <v>200</v>
      </c>
      <c r="F380" s="20">
        <f t="shared" si="20"/>
        <v>63.661828367710719</v>
      </c>
      <c r="G380" s="20">
        <v>6</v>
      </c>
      <c r="H380" s="12">
        <v>12</v>
      </c>
      <c r="I380" s="9">
        <f t="shared" si="21"/>
        <v>0.31830914183855358</v>
      </c>
      <c r="J380" s="9">
        <f t="shared" si="22"/>
        <v>1.4747540867469775</v>
      </c>
      <c r="K380" s="9">
        <f t="shared" si="23"/>
        <v>4.369961009458466</v>
      </c>
      <c r="L380" s="12" t="s">
        <v>143</v>
      </c>
      <c r="M380" s="12"/>
      <c r="N380" s="8" t="s">
        <v>45</v>
      </c>
      <c r="O380" s="35" t="s">
        <v>1150</v>
      </c>
      <c r="P380" s="35" t="s">
        <v>917</v>
      </c>
    </row>
    <row r="381" spans="1:16" ht="15.75" x14ac:dyDescent="0.25">
      <c r="A381" s="183">
        <v>1630</v>
      </c>
      <c r="B381" s="12" t="s">
        <v>80</v>
      </c>
      <c r="C381" s="14" t="s">
        <v>90</v>
      </c>
      <c r="D381" s="15" t="s">
        <v>28</v>
      </c>
      <c r="E381" s="12">
        <v>97</v>
      </c>
      <c r="F381" s="20">
        <f t="shared" si="20"/>
        <v>30.8759867583397</v>
      </c>
      <c r="G381" s="20">
        <v>3</v>
      </c>
      <c r="H381" s="12">
        <v>14</v>
      </c>
      <c r="I381" s="9">
        <f t="shared" si="21"/>
        <v>7.4874267888973792E-2</v>
      </c>
      <c r="J381" s="9">
        <f t="shared" si="22"/>
        <v>-6.0015062295732058E-2</v>
      </c>
      <c r="K381" s="9">
        <f t="shared" si="23"/>
        <v>0.94175034855516371</v>
      </c>
      <c r="L381" s="12" t="s">
        <v>143</v>
      </c>
      <c r="M381" s="12"/>
      <c r="N381" s="8" t="s">
        <v>45</v>
      </c>
      <c r="O381" s="35" t="s">
        <v>1151</v>
      </c>
      <c r="P381" s="35" t="s">
        <v>601</v>
      </c>
    </row>
    <row r="382" spans="1:16" ht="15.75" x14ac:dyDescent="0.25">
      <c r="A382" s="183">
        <v>1631</v>
      </c>
      <c r="B382" s="12" t="s">
        <v>53</v>
      </c>
      <c r="C382" s="29" t="s">
        <v>146</v>
      </c>
      <c r="D382" s="23" t="s">
        <v>27</v>
      </c>
      <c r="E382" s="12">
        <v>125</v>
      </c>
      <c r="F382" s="20">
        <f t="shared" si="20"/>
        <v>39.788642729819202</v>
      </c>
      <c r="G382" s="20">
        <v>4</v>
      </c>
      <c r="H382" s="12">
        <v>10</v>
      </c>
      <c r="I382" s="9">
        <f t="shared" si="21"/>
        <v>0.12433950853068501</v>
      </c>
      <c r="J382" s="9">
        <f t="shared" si="22"/>
        <v>0.47787638911677366</v>
      </c>
      <c r="K382" s="9">
        <f t="shared" si="23"/>
        <v>1.6126461304502644</v>
      </c>
      <c r="L382" s="12" t="s">
        <v>142</v>
      </c>
      <c r="M382" s="12"/>
      <c r="N382" s="8" t="s">
        <v>45</v>
      </c>
      <c r="O382" s="35" t="s">
        <v>1152</v>
      </c>
      <c r="P382" s="35" t="s">
        <v>691</v>
      </c>
    </row>
    <row r="383" spans="1:16" ht="15.75" x14ac:dyDescent="0.25">
      <c r="A383" s="183">
        <v>1632</v>
      </c>
      <c r="B383" s="12" t="s">
        <v>99</v>
      </c>
      <c r="C383" s="14" t="s">
        <v>135</v>
      </c>
      <c r="D383" s="12" t="s">
        <v>94</v>
      </c>
      <c r="E383" s="12">
        <v>36</v>
      </c>
      <c r="F383" s="20">
        <f t="shared" si="20"/>
        <v>11.45912910618793</v>
      </c>
      <c r="G383" s="20">
        <v>1</v>
      </c>
      <c r="H383" s="12">
        <v>2</v>
      </c>
      <c r="I383" s="9">
        <f t="shared" si="21"/>
        <v>1.0313216195569139E-2</v>
      </c>
      <c r="J383" s="9">
        <f t="shared" si="22"/>
        <v>-2.1623333792359976</v>
      </c>
      <c r="K383" s="9">
        <f t="shared" si="23"/>
        <v>0.11505633750415478</v>
      </c>
      <c r="L383" s="12" t="s">
        <v>142</v>
      </c>
      <c r="M383" s="12" t="s">
        <v>51</v>
      </c>
      <c r="N383" s="8" t="s">
        <v>45</v>
      </c>
      <c r="O383" s="35" t="s">
        <v>1153</v>
      </c>
      <c r="P383" s="35" t="s">
        <v>1154</v>
      </c>
    </row>
    <row r="384" spans="1:16" ht="15.75" x14ac:dyDescent="0.25">
      <c r="A384" s="183">
        <v>1633</v>
      </c>
      <c r="B384" s="12" t="s">
        <v>80</v>
      </c>
      <c r="C384" s="14" t="s">
        <v>90</v>
      </c>
      <c r="D384" s="15" t="s">
        <v>28</v>
      </c>
      <c r="E384" s="12">
        <v>310</v>
      </c>
      <c r="F384" s="20">
        <f t="shared" si="20"/>
        <v>98.675833969951626</v>
      </c>
      <c r="G384" s="20">
        <v>8</v>
      </c>
      <c r="H384" s="12">
        <v>15</v>
      </c>
      <c r="I384" s="9">
        <f t="shared" si="21"/>
        <v>0.76473771326712514</v>
      </c>
      <c r="J384" s="9">
        <f t="shared" si="22"/>
        <v>2.4042927952519593</v>
      </c>
      <c r="K384" s="9">
        <f t="shared" si="23"/>
        <v>11.070598333412125</v>
      </c>
      <c r="L384" s="12" t="s">
        <v>143</v>
      </c>
      <c r="M384" s="12"/>
      <c r="N384" s="8" t="s">
        <v>45</v>
      </c>
      <c r="O384" s="35" t="s">
        <v>1155</v>
      </c>
      <c r="P384" s="35" t="s">
        <v>1156</v>
      </c>
    </row>
    <row r="385" spans="1:16" ht="15.75" x14ac:dyDescent="0.25">
      <c r="A385" s="183">
        <v>1634</v>
      </c>
      <c r="B385" s="12" t="s">
        <v>111</v>
      </c>
      <c r="C385" s="12" t="s">
        <v>148</v>
      </c>
      <c r="D385" s="12" t="s">
        <v>30</v>
      </c>
      <c r="E385" s="12">
        <v>81</v>
      </c>
      <c r="F385" s="20">
        <f t="shared" si="20"/>
        <v>25.783040488922843</v>
      </c>
      <c r="G385" s="20">
        <v>2</v>
      </c>
      <c r="H385" s="12">
        <v>7</v>
      </c>
      <c r="I385" s="9">
        <f t="shared" si="21"/>
        <v>5.221065699006875E-2</v>
      </c>
      <c r="J385" s="9">
        <f t="shared" si="22"/>
        <v>-0.4423503906411641</v>
      </c>
      <c r="K385" s="9">
        <f t="shared" si="23"/>
        <v>0.64252446145039177</v>
      </c>
      <c r="L385" s="12" t="s">
        <v>142</v>
      </c>
      <c r="M385" s="12"/>
      <c r="N385" s="8" t="s">
        <v>45</v>
      </c>
      <c r="O385" s="35" t="s">
        <v>1157</v>
      </c>
      <c r="P385" s="35" t="s">
        <v>1158</v>
      </c>
    </row>
    <row r="386" spans="1:16" ht="15.75" x14ac:dyDescent="0.25">
      <c r="A386" s="183">
        <v>1635</v>
      </c>
      <c r="B386" s="12" t="s">
        <v>88</v>
      </c>
      <c r="C386" s="14" t="s">
        <v>132</v>
      </c>
      <c r="D386" s="12" t="s">
        <v>89</v>
      </c>
      <c r="E386" s="12">
        <v>84</v>
      </c>
      <c r="F386" s="20">
        <f t="shared" ref="F386:F449" si="24">E386/3.1416</f>
        <v>26.737967914438503</v>
      </c>
      <c r="G386" s="20">
        <v>2</v>
      </c>
      <c r="H386" s="12">
        <v>2</v>
      </c>
      <c r="I386" s="9">
        <f t="shared" ref="I386:I449" si="25">(3.1416*((F386/100)^2)/4)</f>
        <v>5.6149732620320865E-2</v>
      </c>
      <c r="J386" s="9">
        <f t="shared" ref="J386:J449" si="26">(((LN(F386))*2.121)+(-7.335))</f>
        <v>-0.36521461735473792</v>
      </c>
      <c r="K386" s="9">
        <f t="shared" ref="K386:K449" si="27">EXP(J386)</f>
        <v>0.69404768021551599</v>
      </c>
      <c r="L386" s="12" t="s">
        <v>142</v>
      </c>
      <c r="M386" s="12" t="s">
        <v>51</v>
      </c>
      <c r="N386" s="8" t="s">
        <v>45</v>
      </c>
      <c r="O386" s="35" t="s">
        <v>1159</v>
      </c>
      <c r="P386" s="35" t="s">
        <v>1160</v>
      </c>
    </row>
    <row r="387" spans="1:16" ht="15.75" x14ac:dyDescent="0.25">
      <c r="A387" s="183">
        <v>1636</v>
      </c>
      <c r="B387" s="12" t="s">
        <v>67</v>
      </c>
      <c r="C387" s="12" t="s">
        <v>101</v>
      </c>
      <c r="D387" s="12" t="s">
        <v>100</v>
      </c>
      <c r="E387" s="12">
        <v>45</v>
      </c>
      <c r="F387" s="20">
        <f t="shared" si="24"/>
        <v>14.323911382734913</v>
      </c>
      <c r="G387" s="20">
        <v>1</v>
      </c>
      <c r="H387" s="12">
        <v>3</v>
      </c>
      <c r="I387" s="9">
        <f t="shared" si="25"/>
        <v>1.611440030557678E-2</v>
      </c>
      <c r="J387" s="9">
        <f t="shared" si="26"/>
        <v>-1.6890459068985582</v>
      </c>
      <c r="K387" s="9">
        <f t="shared" si="27"/>
        <v>0.18469565680810318</v>
      </c>
      <c r="L387" s="12" t="s">
        <v>142</v>
      </c>
      <c r="M387" s="12" t="s">
        <v>51</v>
      </c>
      <c r="N387" s="8" t="s">
        <v>45</v>
      </c>
      <c r="O387" s="35" t="s">
        <v>1161</v>
      </c>
      <c r="P387" s="35" t="s">
        <v>1162</v>
      </c>
    </row>
    <row r="388" spans="1:16" ht="15.75" x14ac:dyDescent="0.25">
      <c r="A388" s="183">
        <v>1637</v>
      </c>
      <c r="B388" s="12" t="s">
        <v>99</v>
      </c>
      <c r="C388" s="14" t="s">
        <v>135</v>
      </c>
      <c r="D388" s="12" t="s">
        <v>94</v>
      </c>
      <c r="E388" s="12">
        <v>33</v>
      </c>
      <c r="F388" s="20">
        <f t="shared" si="24"/>
        <v>10.504201680672269</v>
      </c>
      <c r="G388" s="20">
        <v>1</v>
      </c>
      <c r="H388" s="12">
        <v>3</v>
      </c>
      <c r="I388" s="9">
        <f t="shared" si="25"/>
        <v>8.6659663865546223E-3</v>
      </c>
      <c r="J388" s="9">
        <f t="shared" si="26"/>
        <v>-2.3468845098310025</v>
      </c>
      <c r="K388" s="9">
        <f t="shared" si="27"/>
        <v>9.5666747223737858E-2</v>
      </c>
      <c r="L388" s="12" t="s">
        <v>142</v>
      </c>
      <c r="M388" s="12" t="s">
        <v>51</v>
      </c>
      <c r="N388" s="8" t="s">
        <v>45</v>
      </c>
      <c r="O388" s="35" t="s">
        <v>1163</v>
      </c>
      <c r="P388" s="35" t="s">
        <v>1164</v>
      </c>
    </row>
    <row r="389" spans="1:16" ht="15.75" x14ac:dyDescent="0.25">
      <c r="A389" s="183">
        <v>1638</v>
      </c>
      <c r="B389" s="12" t="s">
        <v>53</v>
      </c>
      <c r="C389" s="29" t="s">
        <v>146</v>
      </c>
      <c r="D389" s="23" t="s">
        <v>27</v>
      </c>
      <c r="E389" s="12">
        <v>162</v>
      </c>
      <c r="F389" s="20">
        <f t="shared" si="24"/>
        <v>51.566080977845687</v>
      </c>
      <c r="G389" s="20">
        <v>5</v>
      </c>
      <c r="H389" s="12">
        <v>13</v>
      </c>
      <c r="I389" s="9">
        <f t="shared" si="25"/>
        <v>0.208842627960275</v>
      </c>
      <c r="J389" s="9">
        <f t="shared" si="26"/>
        <v>1.0278147793264791</v>
      </c>
      <c r="K389" s="9">
        <f t="shared" si="27"/>
        <v>2.7949515706703449</v>
      </c>
      <c r="L389" s="12" t="s">
        <v>143</v>
      </c>
      <c r="M389" s="12"/>
      <c r="N389" s="8" t="s">
        <v>45</v>
      </c>
      <c r="O389" s="35" t="s">
        <v>1165</v>
      </c>
      <c r="P389" s="35" t="s">
        <v>1166</v>
      </c>
    </row>
    <row r="390" spans="1:16" ht="15.75" x14ac:dyDescent="0.25">
      <c r="A390" s="183">
        <v>1639</v>
      </c>
      <c r="B390" s="12" t="s">
        <v>63</v>
      </c>
      <c r="C390" s="16" t="s">
        <v>93</v>
      </c>
      <c r="D390" s="31" t="s">
        <v>92</v>
      </c>
      <c r="E390" s="12">
        <v>84</v>
      </c>
      <c r="F390" s="20">
        <f t="shared" si="24"/>
        <v>26.737967914438503</v>
      </c>
      <c r="G390" s="20">
        <v>2</v>
      </c>
      <c r="H390" s="12">
        <v>4</v>
      </c>
      <c r="I390" s="9">
        <f t="shared" si="25"/>
        <v>5.6149732620320865E-2</v>
      </c>
      <c r="J390" s="9">
        <f t="shared" si="26"/>
        <v>-0.36521461735473792</v>
      </c>
      <c r="K390" s="9">
        <f t="shared" si="27"/>
        <v>0.69404768021551599</v>
      </c>
      <c r="L390" s="12" t="s">
        <v>142</v>
      </c>
      <c r="M390" s="12" t="s">
        <v>51</v>
      </c>
      <c r="N390" s="8" t="s">
        <v>45</v>
      </c>
      <c r="O390" s="35" t="s">
        <v>1167</v>
      </c>
      <c r="P390" s="35" t="s">
        <v>1168</v>
      </c>
    </row>
    <row r="391" spans="1:16" ht="15.75" x14ac:dyDescent="0.25">
      <c r="A391" s="183">
        <v>1640</v>
      </c>
      <c r="B391" s="12" t="s">
        <v>53</v>
      </c>
      <c r="C391" s="29" t="s">
        <v>146</v>
      </c>
      <c r="D391" s="23" t="s">
        <v>27</v>
      </c>
      <c r="E391" s="12">
        <v>153</v>
      </c>
      <c r="F391" s="20">
        <f t="shared" si="24"/>
        <v>48.701298701298704</v>
      </c>
      <c r="G391" s="20">
        <v>4</v>
      </c>
      <c r="H391" s="12">
        <v>7</v>
      </c>
      <c r="I391" s="9">
        <f t="shared" si="25"/>
        <v>0.18628246753246755</v>
      </c>
      <c r="J391" s="9">
        <f t="shared" si="26"/>
        <v>0.90658178357194874</v>
      </c>
      <c r="K391" s="9">
        <f t="shared" si="27"/>
        <v>2.4758450784308761</v>
      </c>
      <c r="L391" s="12" t="s">
        <v>142</v>
      </c>
      <c r="M391" s="12"/>
      <c r="N391" s="8" t="s">
        <v>45</v>
      </c>
      <c r="O391" s="35" t="s">
        <v>1169</v>
      </c>
      <c r="P391" s="35" t="s">
        <v>1170</v>
      </c>
    </row>
    <row r="392" spans="1:16" ht="15.75" x14ac:dyDescent="0.25">
      <c r="A392" s="183">
        <v>1641</v>
      </c>
      <c r="B392" s="12" t="s">
        <v>63</v>
      </c>
      <c r="C392" s="16" t="s">
        <v>93</v>
      </c>
      <c r="D392" s="31" t="s">
        <v>92</v>
      </c>
      <c r="E392" s="12">
        <v>120</v>
      </c>
      <c r="F392" s="20">
        <f t="shared" si="24"/>
        <v>38.19709702062643</v>
      </c>
      <c r="G392" s="20">
        <v>3</v>
      </c>
      <c r="H392" s="12">
        <v>7</v>
      </c>
      <c r="I392" s="9">
        <f t="shared" si="25"/>
        <v>0.11459129106187928</v>
      </c>
      <c r="J392" s="9">
        <f t="shared" si="26"/>
        <v>0.39129293873931204</v>
      </c>
      <c r="K392" s="9">
        <f t="shared" si="27"/>
        <v>1.4788916746279441</v>
      </c>
      <c r="L392" s="12" t="s">
        <v>142</v>
      </c>
      <c r="M392" s="12"/>
      <c r="N392" s="8" t="s">
        <v>45</v>
      </c>
      <c r="O392" s="35" t="s">
        <v>1171</v>
      </c>
      <c r="P392" s="35" t="s">
        <v>700</v>
      </c>
    </row>
    <row r="393" spans="1:16" ht="15.75" x14ac:dyDescent="0.25">
      <c r="A393" s="183">
        <v>1642</v>
      </c>
      <c r="B393" s="12" t="s">
        <v>115</v>
      </c>
      <c r="C393" s="12" t="s">
        <v>125</v>
      </c>
      <c r="D393" s="12" t="s">
        <v>35</v>
      </c>
      <c r="E393" s="12">
        <v>64</v>
      </c>
      <c r="F393" s="20">
        <f t="shared" si="24"/>
        <v>20.371785077667433</v>
      </c>
      <c r="G393" s="20">
        <v>2</v>
      </c>
      <c r="H393" s="12">
        <v>4</v>
      </c>
      <c r="I393" s="9">
        <f t="shared" si="25"/>
        <v>3.2594856124267893E-2</v>
      </c>
      <c r="J393" s="9">
        <f t="shared" si="26"/>
        <v>-0.94198602789554275</v>
      </c>
      <c r="K393" s="9">
        <f t="shared" si="27"/>
        <v>0.38985280744899331</v>
      </c>
      <c r="L393" s="12" t="s">
        <v>142</v>
      </c>
      <c r="M393" s="12"/>
      <c r="N393" s="8" t="s">
        <v>45</v>
      </c>
      <c r="O393" s="35" t="s">
        <v>1172</v>
      </c>
      <c r="P393" s="35" t="s">
        <v>1173</v>
      </c>
    </row>
    <row r="394" spans="1:16" ht="15.75" x14ac:dyDescent="0.25">
      <c r="A394" s="183">
        <v>1643</v>
      </c>
      <c r="B394" s="12" t="s">
        <v>50</v>
      </c>
      <c r="C394" s="12" t="s">
        <v>122</v>
      </c>
      <c r="D394" s="12" t="s">
        <v>107</v>
      </c>
      <c r="E394" s="12">
        <v>57</v>
      </c>
      <c r="F394" s="20">
        <f t="shared" si="24"/>
        <v>18.143621084797555</v>
      </c>
      <c r="G394" s="20">
        <v>1</v>
      </c>
      <c r="H394" s="12">
        <v>3</v>
      </c>
      <c r="I394" s="9">
        <f t="shared" si="25"/>
        <v>2.585466004583652E-2</v>
      </c>
      <c r="J394" s="9">
        <f t="shared" si="26"/>
        <v>-1.1876653086243261</v>
      </c>
      <c r="K394" s="9">
        <f t="shared" si="27"/>
        <v>0.30493235659601403</v>
      </c>
      <c r="L394" s="12" t="s">
        <v>142</v>
      </c>
      <c r="M394" s="12" t="s">
        <v>51</v>
      </c>
      <c r="N394" s="8" t="s">
        <v>45</v>
      </c>
      <c r="O394" s="35" t="s">
        <v>1174</v>
      </c>
      <c r="P394" s="35" t="s">
        <v>1175</v>
      </c>
    </row>
    <row r="395" spans="1:16" ht="15.75" x14ac:dyDescent="0.25">
      <c r="A395" s="183">
        <v>1644</v>
      </c>
      <c r="B395" s="12" t="s">
        <v>15</v>
      </c>
      <c r="C395" s="12" t="s">
        <v>124</v>
      </c>
      <c r="D395" s="12" t="s">
        <v>26</v>
      </c>
      <c r="E395" s="12">
        <v>194</v>
      </c>
      <c r="F395" s="20">
        <f t="shared" si="24"/>
        <v>61.751973516679399</v>
      </c>
      <c r="G395" s="20">
        <v>6</v>
      </c>
      <c r="H395" s="12">
        <v>9</v>
      </c>
      <c r="I395" s="9">
        <f t="shared" si="25"/>
        <v>0.29949707155589517</v>
      </c>
      <c r="J395" s="9">
        <f t="shared" si="26"/>
        <v>1.410150107671913</v>
      </c>
      <c r="K395" s="9">
        <f t="shared" si="27"/>
        <v>4.0965702845491245</v>
      </c>
      <c r="L395" s="12" t="s">
        <v>142</v>
      </c>
      <c r="M395" s="12" t="s">
        <v>51</v>
      </c>
      <c r="N395" s="8" t="s">
        <v>45</v>
      </c>
      <c r="O395" s="35" t="s">
        <v>1176</v>
      </c>
      <c r="P395" s="35" t="s">
        <v>1177</v>
      </c>
    </row>
    <row r="396" spans="1:16" ht="15.75" x14ac:dyDescent="0.25">
      <c r="A396" s="183">
        <v>1645</v>
      </c>
      <c r="B396" s="12" t="s">
        <v>115</v>
      </c>
      <c r="C396" s="12" t="s">
        <v>125</v>
      </c>
      <c r="D396" s="12" t="s">
        <v>35</v>
      </c>
      <c r="E396" s="12">
        <v>54</v>
      </c>
      <c r="F396" s="20">
        <f t="shared" si="24"/>
        <v>17.188693659281896</v>
      </c>
      <c r="G396" s="20">
        <v>1</v>
      </c>
      <c r="H396" s="12">
        <v>3</v>
      </c>
      <c r="I396" s="9">
        <f t="shared" si="25"/>
        <v>2.3204736440030557E-2</v>
      </c>
      <c r="J396" s="9">
        <f t="shared" si="26"/>
        <v>-1.3023418849385804</v>
      </c>
      <c r="K396" s="9">
        <f t="shared" si="27"/>
        <v>0.27189430168966694</v>
      </c>
      <c r="L396" s="12" t="s">
        <v>142</v>
      </c>
      <c r="M396" s="12"/>
      <c r="N396" s="8" t="s">
        <v>45</v>
      </c>
      <c r="O396" s="35" t="s">
        <v>1178</v>
      </c>
      <c r="P396" s="35" t="s">
        <v>1173</v>
      </c>
    </row>
    <row r="397" spans="1:16" ht="15.75" x14ac:dyDescent="0.25">
      <c r="A397" s="183">
        <v>1646</v>
      </c>
      <c r="B397" s="12" t="s">
        <v>99</v>
      </c>
      <c r="C397" s="14" t="s">
        <v>135</v>
      </c>
      <c r="D397" s="12" t="s">
        <v>94</v>
      </c>
      <c r="E397" s="12">
        <v>45</v>
      </c>
      <c r="F397" s="20">
        <f t="shared" si="24"/>
        <v>14.323911382734913</v>
      </c>
      <c r="G397" s="20">
        <v>1</v>
      </c>
      <c r="H397" s="12">
        <v>3</v>
      </c>
      <c r="I397" s="9">
        <f t="shared" si="25"/>
        <v>1.611440030557678E-2</v>
      </c>
      <c r="J397" s="9">
        <f t="shared" si="26"/>
        <v>-1.6890459068985582</v>
      </c>
      <c r="K397" s="9">
        <f t="shared" si="27"/>
        <v>0.18469565680810318</v>
      </c>
      <c r="L397" s="12" t="s">
        <v>142</v>
      </c>
      <c r="M397" s="12" t="s">
        <v>51</v>
      </c>
      <c r="N397" s="8" t="s">
        <v>45</v>
      </c>
      <c r="O397" s="35" t="s">
        <v>1179</v>
      </c>
      <c r="P397" s="35" t="s">
        <v>1180</v>
      </c>
    </row>
    <row r="398" spans="1:16" ht="15.75" x14ac:dyDescent="0.25">
      <c r="A398" s="183">
        <v>1647</v>
      </c>
      <c r="B398" s="12" t="s">
        <v>73</v>
      </c>
      <c r="C398" s="12" t="s">
        <v>130</v>
      </c>
      <c r="D398" s="23" t="s">
        <v>30</v>
      </c>
      <c r="E398" s="12">
        <v>79</v>
      </c>
      <c r="F398" s="20">
        <f t="shared" si="24"/>
        <v>25.146422205245734</v>
      </c>
      <c r="G398" s="20">
        <v>2</v>
      </c>
      <c r="H398" s="12">
        <v>5</v>
      </c>
      <c r="I398" s="9">
        <f t="shared" si="25"/>
        <v>4.9664183855360318E-2</v>
      </c>
      <c r="J398" s="9">
        <f t="shared" si="26"/>
        <v>-0.4953781526188541</v>
      </c>
      <c r="K398" s="9">
        <f t="shared" si="27"/>
        <v>0.60934044003998256</v>
      </c>
      <c r="L398" s="12" t="s">
        <v>142</v>
      </c>
      <c r="M398" s="12"/>
      <c r="N398" s="8" t="s">
        <v>45</v>
      </c>
      <c r="O398" s="35" t="s">
        <v>1181</v>
      </c>
      <c r="P398" s="35" t="s">
        <v>1182</v>
      </c>
    </row>
    <row r="399" spans="1:16" ht="15.75" x14ac:dyDescent="0.25">
      <c r="A399" s="183">
        <v>1648</v>
      </c>
      <c r="B399" s="12" t="s">
        <v>83</v>
      </c>
      <c r="C399" s="36" t="s">
        <v>136</v>
      </c>
      <c r="D399" s="22" t="s">
        <v>113</v>
      </c>
      <c r="E399" s="12">
        <v>63</v>
      </c>
      <c r="F399" s="20">
        <f t="shared" si="24"/>
        <v>20.053475935828878</v>
      </c>
      <c r="G399" s="20">
        <v>2</v>
      </c>
      <c r="H399" s="12">
        <v>4</v>
      </c>
      <c r="I399" s="9">
        <f t="shared" si="25"/>
        <v>3.158422459893049E-2</v>
      </c>
      <c r="J399" s="9">
        <f t="shared" si="26"/>
        <v>-0.97538829302496577</v>
      </c>
      <c r="K399" s="9">
        <f t="shared" si="27"/>
        <v>0.37704592083444133</v>
      </c>
      <c r="L399" s="12" t="s">
        <v>142</v>
      </c>
      <c r="M399" s="12" t="s">
        <v>51</v>
      </c>
      <c r="N399" s="8" t="s">
        <v>45</v>
      </c>
      <c r="O399" s="35" t="s">
        <v>1183</v>
      </c>
      <c r="P399" s="35" t="s">
        <v>1184</v>
      </c>
    </row>
    <row r="400" spans="1:16" ht="15.75" x14ac:dyDescent="0.25">
      <c r="A400" s="183">
        <v>1649</v>
      </c>
      <c r="B400" s="12" t="s">
        <v>53</v>
      </c>
      <c r="C400" s="29" t="s">
        <v>146</v>
      </c>
      <c r="D400" s="23" t="s">
        <v>27</v>
      </c>
      <c r="E400" s="12">
        <v>277</v>
      </c>
      <c r="F400" s="20">
        <f t="shared" si="24"/>
        <v>88.171632289279344</v>
      </c>
      <c r="G400" s="20">
        <v>8</v>
      </c>
      <c r="H400" s="12">
        <v>10</v>
      </c>
      <c r="I400" s="9">
        <f t="shared" si="25"/>
        <v>0.61058855360325937</v>
      </c>
      <c r="J400" s="9">
        <f t="shared" si="26"/>
        <v>2.1655640829219385</v>
      </c>
      <c r="K400" s="9">
        <f t="shared" si="27"/>
        <v>8.7195190616723561</v>
      </c>
      <c r="L400" s="12" t="s">
        <v>142</v>
      </c>
      <c r="M400" s="12"/>
      <c r="N400" s="8" t="s">
        <v>45</v>
      </c>
      <c r="O400" s="35" t="s">
        <v>1185</v>
      </c>
      <c r="P400" s="35" t="s">
        <v>834</v>
      </c>
    </row>
    <row r="401" spans="1:16" ht="15.75" x14ac:dyDescent="0.25">
      <c r="A401" s="183">
        <v>1650</v>
      </c>
      <c r="B401" s="12" t="s">
        <v>53</v>
      </c>
      <c r="C401" s="29" t="s">
        <v>146</v>
      </c>
      <c r="D401" s="23" t="s">
        <v>27</v>
      </c>
      <c r="E401" s="12">
        <v>96</v>
      </c>
      <c r="F401" s="20">
        <f t="shared" si="24"/>
        <v>30.557677616501145</v>
      </c>
      <c r="G401" s="20">
        <v>3</v>
      </c>
      <c r="H401" s="12">
        <v>7</v>
      </c>
      <c r="I401" s="9">
        <f t="shared" si="25"/>
        <v>7.3338426279602742E-2</v>
      </c>
      <c r="J401" s="9">
        <f t="shared" si="26"/>
        <v>-8.1994533598126473E-2</v>
      </c>
      <c r="K401" s="9">
        <f t="shared" si="27"/>
        <v>0.92127699475287428</v>
      </c>
      <c r="L401" s="12" t="s">
        <v>142</v>
      </c>
      <c r="M401" s="12"/>
      <c r="N401" s="8" t="s">
        <v>45</v>
      </c>
      <c r="O401" s="35" t="s">
        <v>1186</v>
      </c>
      <c r="P401" s="35" t="s">
        <v>1187</v>
      </c>
    </row>
    <row r="402" spans="1:16" ht="15.75" x14ac:dyDescent="0.25">
      <c r="A402" s="183">
        <v>1651</v>
      </c>
      <c r="B402" s="12" t="s">
        <v>55</v>
      </c>
      <c r="C402" s="30" t="s">
        <v>147</v>
      </c>
      <c r="D402" s="12" t="s">
        <v>113</v>
      </c>
      <c r="E402" s="12">
        <v>37</v>
      </c>
      <c r="F402" s="20">
        <f t="shared" si="24"/>
        <v>11.777438248026483</v>
      </c>
      <c r="G402" s="20">
        <v>1</v>
      </c>
      <c r="H402" s="12">
        <v>4</v>
      </c>
      <c r="I402" s="9">
        <f t="shared" si="25"/>
        <v>1.0894130379424495E-2</v>
      </c>
      <c r="J402" s="9">
        <f t="shared" si="26"/>
        <v>-2.1042201549830075</v>
      </c>
      <c r="K402" s="9">
        <f t="shared" si="27"/>
        <v>0.12194073207136039</v>
      </c>
      <c r="L402" s="12" t="s">
        <v>142</v>
      </c>
      <c r="M402" s="12" t="s">
        <v>51</v>
      </c>
      <c r="N402" s="8" t="s">
        <v>45</v>
      </c>
      <c r="O402" s="35" t="s">
        <v>1183</v>
      </c>
      <c r="P402" s="35" t="s">
        <v>1188</v>
      </c>
    </row>
    <row r="403" spans="1:16" ht="15.75" x14ac:dyDescent="0.25">
      <c r="A403" s="183">
        <v>1652</v>
      </c>
      <c r="B403" s="12" t="s">
        <v>53</v>
      </c>
      <c r="C403" s="29" t="s">
        <v>146</v>
      </c>
      <c r="D403" s="23" t="s">
        <v>27</v>
      </c>
      <c r="E403" s="12">
        <v>130</v>
      </c>
      <c r="F403" s="20">
        <f t="shared" si="24"/>
        <v>41.380188439011967</v>
      </c>
      <c r="G403" s="20">
        <v>4</v>
      </c>
      <c r="H403" s="12">
        <v>8</v>
      </c>
      <c r="I403" s="9">
        <f t="shared" si="25"/>
        <v>0.13448561242678889</v>
      </c>
      <c r="J403" s="9">
        <f t="shared" si="26"/>
        <v>0.56106352171488361</v>
      </c>
      <c r="K403" s="9">
        <f t="shared" si="27"/>
        <v>1.7525353689408558</v>
      </c>
      <c r="L403" s="12" t="s">
        <v>142</v>
      </c>
      <c r="M403" s="12"/>
      <c r="N403" s="8" t="s">
        <v>45</v>
      </c>
      <c r="O403" s="35" t="s">
        <v>1189</v>
      </c>
      <c r="P403" s="35" t="s">
        <v>1190</v>
      </c>
    </row>
    <row r="404" spans="1:16" ht="15.75" x14ac:dyDescent="0.25">
      <c r="A404" s="183">
        <v>1653</v>
      </c>
      <c r="B404" s="12" t="s">
        <v>63</v>
      </c>
      <c r="C404" s="16" t="s">
        <v>93</v>
      </c>
      <c r="D404" s="31" t="s">
        <v>92</v>
      </c>
      <c r="E404" s="12">
        <v>58</v>
      </c>
      <c r="F404" s="20">
        <f t="shared" si="24"/>
        <v>18.46193022663611</v>
      </c>
      <c r="G404" s="20">
        <v>1</v>
      </c>
      <c r="H404" s="12">
        <v>4</v>
      </c>
      <c r="I404" s="9">
        <f t="shared" si="25"/>
        <v>2.6769798828622356E-2</v>
      </c>
      <c r="J404" s="9">
        <f t="shared" si="26"/>
        <v>-1.1507774223324514</v>
      </c>
      <c r="K404" s="9">
        <f t="shared" si="27"/>
        <v>0.31639070454380491</v>
      </c>
      <c r="L404" s="12" t="s">
        <v>142</v>
      </c>
      <c r="M404" s="12"/>
      <c r="N404" s="8" t="s">
        <v>45</v>
      </c>
      <c r="O404" s="35" t="s">
        <v>1191</v>
      </c>
      <c r="P404" s="35" t="s">
        <v>1192</v>
      </c>
    </row>
    <row r="405" spans="1:16" ht="15.75" x14ac:dyDescent="0.25">
      <c r="A405" s="183">
        <v>1654</v>
      </c>
      <c r="B405" s="12" t="s">
        <v>53</v>
      </c>
      <c r="C405" s="29" t="s">
        <v>146</v>
      </c>
      <c r="D405" s="23" t="s">
        <v>27</v>
      </c>
      <c r="E405" s="12">
        <v>124</v>
      </c>
      <c r="F405" s="20">
        <f t="shared" si="24"/>
        <v>39.470333587980647</v>
      </c>
      <c r="G405" s="20">
        <v>3</v>
      </c>
      <c r="H405" s="12">
        <v>7</v>
      </c>
      <c r="I405" s="9">
        <f t="shared" si="25"/>
        <v>0.12235803412274002</v>
      </c>
      <c r="J405" s="9">
        <f t="shared" si="26"/>
        <v>0.46084015294687664</v>
      </c>
      <c r="K405" s="9">
        <f t="shared" si="27"/>
        <v>1.58540540864248</v>
      </c>
      <c r="L405" s="12" t="s">
        <v>142</v>
      </c>
      <c r="M405" s="12"/>
      <c r="N405" s="8" t="s">
        <v>45</v>
      </c>
      <c r="O405" s="35" t="s">
        <v>1193</v>
      </c>
      <c r="P405" s="35" t="s">
        <v>694</v>
      </c>
    </row>
    <row r="406" spans="1:16" ht="15.75" x14ac:dyDescent="0.25">
      <c r="A406" s="183">
        <v>1655</v>
      </c>
      <c r="B406" s="12" t="s">
        <v>73</v>
      </c>
      <c r="C406" s="12" t="s">
        <v>130</v>
      </c>
      <c r="D406" s="23" t="s">
        <v>30</v>
      </c>
      <c r="E406" s="12">
        <v>126</v>
      </c>
      <c r="F406" s="20">
        <f t="shared" si="24"/>
        <v>40.106951871657756</v>
      </c>
      <c r="G406" s="20">
        <v>4</v>
      </c>
      <c r="H406" s="12">
        <v>9</v>
      </c>
      <c r="I406" s="9">
        <f t="shared" si="25"/>
        <v>0.12633689839572196</v>
      </c>
      <c r="J406" s="9">
        <f t="shared" si="26"/>
        <v>0.49477687694267747</v>
      </c>
      <c r="K406" s="9">
        <f t="shared" si="27"/>
        <v>1.6401322469065756</v>
      </c>
      <c r="L406" s="12" t="s">
        <v>142</v>
      </c>
      <c r="M406" s="12" t="s">
        <v>51</v>
      </c>
      <c r="N406" s="8" t="s">
        <v>45</v>
      </c>
      <c r="O406" s="35" t="s">
        <v>1194</v>
      </c>
      <c r="P406" s="35" t="s">
        <v>1195</v>
      </c>
    </row>
    <row r="407" spans="1:16" ht="15.75" x14ac:dyDescent="0.25">
      <c r="A407" s="183">
        <v>1656</v>
      </c>
      <c r="B407" s="12" t="s">
        <v>73</v>
      </c>
      <c r="C407" s="12" t="s">
        <v>130</v>
      </c>
      <c r="D407" s="23" t="s">
        <v>30</v>
      </c>
      <c r="E407" s="12">
        <v>150</v>
      </c>
      <c r="F407" s="20">
        <f t="shared" si="24"/>
        <v>47.746371275783041</v>
      </c>
      <c r="G407" s="20">
        <v>4</v>
      </c>
      <c r="H407" s="12">
        <v>8</v>
      </c>
      <c r="I407" s="9">
        <f t="shared" si="25"/>
        <v>0.17904889228418638</v>
      </c>
      <c r="J407" s="9">
        <f t="shared" si="26"/>
        <v>0.86458041107675232</v>
      </c>
      <c r="K407" s="9">
        <f t="shared" si="27"/>
        <v>2.3740097687672401</v>
      </c>
      <c r="L407" s="12" t="s">
        <v>142</v>
      </c>
      <c r="M407" s="12" t="s">
        <v>51</v>
      </c>
      <c r="N407" s="8" t="s">
        <v>45</v>
      </c>
      <c r="O407" s="35" t="s">
        <v>1196</v>
      </c>
      <c r="P407" s="35" t="s">
        <v>1197</v>
      </c>
    </row>
    <row r="408" spans="1:16" ht="15.75" x14ac:dyDescent="0.25">
      <c r="A408" s="183">
        <v>1657</v>
      </c>
      <c r="B408" s="12" t="s">
        <v>99</v>
      </c>
      <c r="C408" s="14" t="s">
        <v>135</v>
      </c>
      <c r="D408" s="12" t="s">
        <v>94</v>
      </c>
      <c r="E408" s="12">
        <v>45</v>
      </c>
      <c r="F408" s="20">
        <f t="shared" si="24"/>
        <v>14.323911382734913</v>
      </c>
      <c r="G408" s="20">
        <v>1</v>
      </c>
      <c r="H408" s="12">
        <v>3</v>
      </c>
      <c r="I408" s="9">
        <f t="shared" si="25"/>
        <v>1.611440030557678E-2</v>
      </c>
      <c r="J408" s="9">
        <f t="shared" si="26"/>
        <v>-1.6890459068985582</v>
      </c>
      <c r="K408" s="9">
        <f t="shared" si="27"/>
        <v>0.18469565680810318</v>
      </c>
      <c r="L408" s="12" t="s">
        <v>142</v>
      </c>
      <c r="M408" s="12" t="s">
        <v>51</v>
      </c>
      <c r="N408" s="8" t="s">
        <v>45</v>
      </c>
      <c r="O408" s="35" t="s">
        <v>1198</v>
      </c>
      <c r="P408" s="35" t="s">
        <v>1199</v>
      </c>
    </row>
    <row r="409" spans="1:16" ht="15.75" x14ac:dyDescent="0.25">
      <c r="A409" s="183">
        <v>1658</v>
      </c>
      <c r="B409" s="12" t="s">
        <v>73</v>
      </c>
      <c r="C409" s="12" t="s">
        <v>130</v>
      </c>
      <c r="D409" s="23" t="s">
        <v>30</v>
      </c>
      <c r="E409" s="12">
        <v>50</v>
      </c>
      <c r="F409" s="20">
        <f t="shared" si="24"/>
        <v>15.91545709192768</v>
      </c>
      <c r="G409" s="20">
        <v>1</v>
      </c>
      <c r="H409" s="12">
        <v>4</v>
      </c>
      <c r="I409" s="9">
        <f t="shared" si="25"/>
        <v>1.9894321364909599E-2</v>
      </c>
      <c r="J409" s="9">
        <f t="shared" si="26"/>
        <v>-1.465576253188309</v>
      </c>
      <c r="K409" s="9">
        <f t="shared" si="27"/>
        <v>0.23094487040739761</v>
      </c>
      <c r="L409" s="12" t="s">
        <v>142</v>
      </c>
      <c r="M409" s="12"/>
      <c r="N409" s="8" t="s">
        <v>45</v>
      </c>
      <c r="O409" s="35" t="s">
        <v>1200</v>
      </c>
      <c r="P409" s="35" t="s">
        <v>1201</v>
      </c>
    </row>
    <row r="410" spans="1:16" ht="15.75" x14ac:dyDescent="0.25">
      <c r="A410" s="183">
        <v>1659</v>
      </c>
      <c r="B410" s="12" t="s">
        <v>73</v>
      </c>
      <c r="C410" s="12" t="s">
        <v>130</v>
      </c>
      <c r="D410" s="23" t="s">
        <v>30</v>
      </c>
      <c r="E410" s="12">
        <v>89</v>
      </c>
      <c r="F410" s="20">
        <f t="shared" si="24"/>
        <v>28.329513623631271</v>
      </c>
      <c r="G410" s="20">
        <v>2</v>
      </c>
      <c r="H410" s="12">
        <v>7</v>
      </c>
      <c r="I410" s="9">
        <f t="shared" si="25"/>
        <v>6.3033167812579574E-2</v>
      </c>
      <c r="J410" s="9">
        <f t="shared" si="26"/>
        <v>-0.24257930749953793</v>
      </c>
      <c r="K410" s="9">
        <f t="shared" si="27"/>
        <v>0.78460152032650043</v>
      </c>
      <c r="L410" s="12" t="s">
        <v>142</v>
      </c>
      <c r="M410" s="12" t="s">
        <v>51</v>
      </c>
      <c r="N410" s="8" t="s">
        <v>45</v>
      </c>
      <c r="O410" s="35" t="s">
        <v>1202</v>
      </c>
      <c r="P410" s="35" t="s">
        <v>1195</v>
      </c>
    </row>
    <row r="411" spans="1:16" ht="15.75" x14ac:dyDescent="0.25">
      <c r="A411" s="183">
        <v>1660</v>
      </c>
      <c r="B411" s="12" t="s">
        <v>80</v>
      </c>
      <c r="C411" s="14" t="s">
        <v>90</v>
      </c>
      <c r="D411" s="15" t="s">
        <v>28</v>
      </c>
      <c r="E411" s="12">
        <v>161</v>
      </c>
      <c r="F411" s="20">
        <f t="shared" si="24"/>
        <v>51.247771836007132</v>
      </c>
      <c r="G411" s="20">
        <v>5</v>
      </c>
      <c r="H411" s="12">
        <v>13</v>
      </c>
      <c r="I411" s="9">
        <f t="shared" si="25"/>
        <v>0.2062722816399287</v>
      </c>
      <c r="J411" s="9">
        <f t="shared" si="26"/>
        <v>1.0146816104306398</v>
      </c>
      <c r="K411" s="9">
        <f t="shared" si="27"/>
        <v>2.7584849846986201</v>
      </c>
      <c r="L411" s="12" t="s">
        <v>143</v>
      </c>
      <c r="M411" s="12"/>
      <c r="N411" s="8" t="s">
        <v>45</v>
      </c>
      <c r="O411" s="35" t="s">
        <v>1203</v>
      </c>
      <c r="P411" s="35" t="s">
        <v>1204</v>
      </c>
    </row>
    <row r="412" spans="1:16" ht="15.75" x14ac:dyDescent="0.25">
      <c r="A412" s="183">
        <v>1661</v>
      </c>
      <c r="B412" s="12" t="s">
        <v>9</v>
      </c>
      <c r="C412" s="12" t="s">
        <v>129</v>
      </c>
      <c r="D412" s="12" t="s">
        <v>13</v>
      </c>
      <c r="E412" s="12">
        <v>35</v>
      </c>
      <c r="F412" s="20">
        <f t="shared" si="24"/>
        <v>11.140819964349376</v>
      </c>
      <c r="G412" s="20">
        <v>1</v>
      </c>
      <c r="H412" s="12">
        <v>3</v>
      </c>
      <c r="I412" s="9">
        <f t="shared" si="25"/>
        <v>9.7482174688057043E-3</v>
      </c>
      <c r="J412" s="9">
        <f t="shared" si="26"/>
        <v>-2.2220838092823607</v>
      </c>
      <c r="K412" s="9">
        <f t="shared" si="27"/>
        <v>0.10838302379668988</v>
      </c>
      <c r="L412" s="12" t="s">
        <v>142</v>
      </c>
      <c r="M412" s="12" t="s">
        <v>51</v>
      </c>
      <c r="N412" s="8" t="s">
        <v>45</v>
      </c>
      <c r="O412" s="35" t="s">
        <v>1205</v>
      </c>
      <c r="P412" s="35" t="s">
        <v>1206</v>
      </c>
    </row>
    <row r="413" spans="1:16" ht="15.75" x14ac:dyDescent="0.25">
      <c r="A413" s="183">
        <v>1662</v>
      </c>
      <c r="B413" s="12" t="s">
        <v>80</v>
      </c>
      <c r="C413" s="14" t="s">
        <v>90</v>
      </c>
      <c r="D413" s="15" t="s">
        <v>28</v>
      </c>
      <c r="E413" s="12">
        <v>89</v>
      </c>
      <c r="F413" s="20">
        <f t="shared" si="24"/>
        <v>28.329513623631271</v>
      </c>
      <c r="G413" s="20">
        <v>2</v>
      </c>
      <c r="H413" s="12">
        <v>12</v>
      </c>
      <c r="I413" s="9">
        <f t="shared" si="25"/>
        <v>6.3033167812579574E-2</v>
      </c>
      <c r="J413" s="9">
        <f t="shared" si="26"/>
        <v>-0.24257930749953793</v>
      </c>
      <c r="K413" s="9">
        <f t="shared" si="27"/>
        <v>0.78460152032650043</v>
      </c>
      <c r="L413" s="12" t="s">
        <v>143</v>
      </c>
      <c r="M413" s="12"/>
      <c r="N413" s="8" t="s">
        <v>45</v>
      </c>
      <c r="O413" s="35" t="s">
        <v>1207</v>
      </c>
      <c r="P413" s="35" t="s">
        <v>894</v>
      </c>
    </row>
    <row r="414" spans="1:16" ht="15.75" x14ac:dyDescent="0.25">
      <c r="A414" s="183">
        <v>1663</v>
      </c>
      <c r="B414" s="12" t="s">
        <v>53</v>
      </c>
      <c r="C414" s="29" t="s">
        <v>146</v>
      </c>
      <c r="D414" s="23" t="s">
        <v>27</v>
      </c>
      <c r="E414" s="12">
        <v>95</v>
      </c>
      <c r="F414" s="20">
        <f t="shared" si="24"/>
        <v>30.239368474662594</v>
      </c>
      <c r="G414" s="20">
        <v>3</v>
      </c>
      <c r="H414" s="12">
        <v>7</v>
      </c>
      <c r="I414" s="9">
        <f t="shared" si="25"/>
        <v>7.1818500127323645E-2</v>
      </c>
      <c r="J414" s="9">
        <f t="shared" si="26"/>
        <v>-0.10420416061665971</v>
      </c>
      <c r="K414" s="9">
        <f t="shared" si="27"/>
        <v>0.90104132148969274</v>
      </c>
      <c r="L414" s="12" t="s">
        <v>142</v>
      </c>
      <c r="M414" s="12"/>
      <c r="N414" s="8" t="s">
        <v>45</v>
      </c>
      <c r="O414" s="35" t="s">
        <v>1208</v>
      </c>
      <c r="P414" s="35" t="s">
        <v>1095</v>
      </c>
    </row>
    <row r="415" spans="1:16" ht="15.75" x14ac:dyDescent="0.25">
      <c r="A415" s="183">
        <v>1664</v>
      </c>
      <c r="B415" s="12" t="s">
        <v>53</v>
      </c>
      <c r="C415" s="29" t="s">
        <v>146</v>
      </c>
      <c r="D415" s="23" t="s">
        <v>27</v>
      </c>
      <c r="E415" s="12">
        <v>121</v>
      </c>
      <c r="F415" s="20">
        <f t="shared" si="24"/>
        <v>38.515406162464984</v>
      </c>
      <c r="G415" s="20">
        <v>3</v>
      </c>
      <c r="H415" s="12">
        <v>8</v>
      </c>
      <c r="I415" s="9">
        <f t="shared" si="25"/>
        <v>0.11650910364145654</v>
      </c>
      <c r="J415" s="9">
        <f t="shared" si="26"/>
        <v>0.40889469950928081</v>
      </c>
      <c r="K415" s="9">
        <f t="shared" si="27"/>
        <v>1.5051532187680081</v>
      </c>
      <c r="L415" s="12" t="s">
        <v>142</v>
      </c>
      <c r="M415" s="12"/>
      <c r="N415" s="8" t="s">
        <v>45</v>
      </c>
      <c r="O415" s="35" t="s">
        <v>1209</v>
      </c>
      <c r="P415" s="35" t="s">
        <v>1210</v>
      </c>
    </row>
    <row r="416" spans="1:16" ht="15.75" x14ac:dyDescent="0.25">
      <c r="A416" s="183">
        <v>1665</v>
      </c>
      <c r="B416" s="12" t="s">
        <v>73</v>
      </c>
      <c r="C416" s="12" t="s">
        <v>130</v>
      </c>
      <c r="D416" s="23" t="s">
        <v>30</v>
      </c>
      <c r="E416" s="12">
        <v>75</v>
      </c>
      <c r="F416" s="20">
        <f t="shared" si="24"/>
        <v>23.87318563789152</v>
      </c>
      <c r="G416" s="20">
        <v>2</v>
      </c>
      <c r="H416" s="12">
        <v>9</v>
      </c>
      <c r="I416" s="9">
        <f t="shared" si="25"/>
        <v>4.4762223071046596E-2</v>
      </c>
      <c r="J416" s="9">
        <f t="shared" si="26"/>
        <v>-0.60558475889089181</v>
      </c>
      <c r="K416" s="9">
        <f t="shared" si="27"/>
        <v>0.54575519810860063</v>
      </c>
      <c r="L416" s="12" t="s">
        <v>142</v>
      </c>
      <c r="M416" s="12"/>
      <c r="N416" s="8" t="s">
        <v>45</v>
      </c>
      <c r="O416" s="35" t="s">
        <v>1211</v>
      </c>
      <c r="P416" s="35" t="s">
        <v>1212</v>
      </c>
    </row>
    <row r="417" spans="1:16" ht="15.75" x14ac:dyDescent="0.25">
      <c r="A417" s="183">
        <v>1666</v>
      </c>
      <c r="B417" s="12" t="s">
        <v>80</v>
      </c>
      <c r="C417" s="14" t="s">
        <v>90</v>
      </c>
      <c r="D417" s="15" t="s">
        <v>28</v>
      </c>
      <c r="E417" s="12">
        <v>255</v>
      </c>
      <c r="F417" s="20">
        <f t="shared" si="24"/>
        <v>81.168831168831176</v>
      </c>
      <c r="G417" s="20">
        <v>8</v>
      </c>
      <c r="H417" s="12">
        <v>15</v>
      </c>
      <c r="I417" s="9">
        <f t="shared" si="25"/>
        <v>0.5174512987012988</v>
      </c>
      <c r="J417" s="9">
        <f t="shared" si="26"/>
        <v>1.9900429315796169</v>
      </c>
      <c r="K417" s="9">
        <f t="shared" si="27"/>
        <v>7.3158478364715247</v>
      </c>
      <c r="L417" s="12" t="s">
        <v>143</v>
      </c>
      <c r="M417" s="12"/>
      <c r="N417" s="8" t="s">
        <v>45</v>
      </c>
      <c r="O417" s="35" t="s">
        <v>1213</v>
      </c>
      <c r="P417" s="35" t="s">
        <v>1214</v>
      </c>
    </row>
    <row r="418" spans="1:16" ht="15.75" x14ac:dyDescent="0.25">
      <c r="A418" s="183">
        <v>1667</v>
      </c>
      <c r="B418" s="12" t="s">
        <v>15</v>
      </c>
      <c r="C418" s="12" t="s">
        <v>124</v>
      </c>
      <c r="D418" s="12" t="s">
        <v>26</v>
      </c>
      <c r="E418" s="12">
        <v>115</v>
      </c>
      <c r="F418" s="20">
        <f t="shared" si="24"/>
        <v>36.605551311433665</v>
      </c>
      <c r="G418" s="20">
        <v>3</v>
      </c>
      <c r="H418" s="12">
        <v>7</v>
      </c>
      <c r="I418" s="9">
        <f t="shared" si="25"/>
        <v>0.1052409600203718</v>
      </c>
      <c r="J418" s="9">
        <f t="shared" si="26"/>
        <v>0.30102399655704648</v>
      </c>
      <c r="K418" s="9">
        <f t="shared" si="27"/>
        <v>1.3512417662991014</v>
      </c>
      <c r="L418" s="12" t="s">
        <v>142</v>
      </c>
      <c r="M418" s="12" t="s">
        <v>51</v>
      </c>
      <c r="N418" s="8" t="s">
        <v>45</v>
      </c>
      <c r="O418" s="35" t="s">
        <v>1215</v>
      </c>
      <c r="P418" s="35" t="s">
        <v>1216</v>
      </c>
    </row>
    <row r="419" spans="1:16" ht="15.75" x14ac:dyDescent="0.25">
      <c r="A419" s="183">
        <v>1668</v>
      </c>
      <c r="B419" s="12" t="s">
        <v>63</v>
      </c>
      <c r="C419" s="16" t="s">
        <v>93</v>
      </c>
      <c r="D419" s="31" t="s">
        <v>92</v>
      </c>
      <c r="E419" s="12">
        <v>69</v>
      </c>
      <c r="F419" s="20">
        <f t="shared" si="24"/>
        <v>21.963330786860197</v>
      </c>
      <c r="G419" s="20">
        <v>2</v>
      </c>
      <c r="H419" s="12">
        <v>6</v>
      </c>
      <c r="I419" s="9">
        <f t="shared" si="25"/>
        <v>3.7886745607333835E-2</v>
      </c>
      <c r="J419" s="9">
        <f t="shared" si="26"/>
        <v>-0.78243715145061987</v>
      </c>
      <c r="K419" s="9">
        <f t="shared" si="27"/>
        <v>0.45729016672323475</v>
      </c>
      <c r="L419" s="12" t="s">
        <v>142</v>
      </c>
      <c r="M419" s="12"/>
      <c r="N419" s="8" t="s">
        <v>45</v>
      </c>
      <c r="O419" s="35" t="s">
        <v>1217</v>
      </c>
      <c r="P419" s="35" t="s">
        <v>1218</v>
      </c>
    </row>
    <row r="420" spans="1:16" ht="15.75" x14ac:dyDescent="0.25">
      <c r="A420" s="183">
        <v>1669</v>
      </c>
      <c r="B420" s="12" t="s">
        <v>104</v>
      </c>
      <c r="C420" s="17" t="s">
        <v>145</v>
      </c>
      <c r="D420" s="15" t="s">
        <v>28</v>
      </c>
      <c r="E420" s="12">
        <v>62</v>
      </c>
      <c r="F420" s="20">
        <f t="shared" si="24"/>
        <v>19.735166793990324</v>
      </c>
      <c r="G420" s="20">
        <v>2</v>
      </c>
      <c r="H420" s="12">
        <v>9</v>
      </c>
      <c r="I420" s="9">
        <f t="shared" si="25"/>
        <v>3.0589508530685004E-2</v>
      </c>
      <c r="J420" s="9">
        <f t="shared" si="26"/>
        <v>-1.0093250170207675</v>
      </c>
      <c r="K420" s="9">
        <f t="shared" si="27"/>
        <v>0.36446490417157018</v>
      </c>
      <c r="L420" s="12" t="s">
        <v>142</v>
      </c>
      <c r="M420" s="12"/>
      <c r="N420" s="8" t="s">
        <v>45</v>
      </c>
      <c r="O420" s="35" t="s">
        <v>1219</v>
      </c>
      <c r="P420" s="35" t="s">
        <v>862</v>
      </c>
    </row>
    <row r="421" spans="1:16" ht="15.75" x14ac:dyDescent="0.25">
      <c r="A421" s="183">
        <v>1670</v>
      </c>
      <c r="B421" s="12" t="s">
        <v>104</v>
      </c>
      <c r="C421" s="17" t="s">
        <v>145</v>
      </c>
      <c r="D421" s="15" t="s">
        <v>28</v>
      </c>
      <c r="E421" s="12">
        <v>41</v>
      </c>
      <c r="F421" s="20">
        <f t="shared" si="24"/>
        <v>13.050674815380697</v>
      </c>
      <c r="G421" s="20">
        <v>1</v>
      </c>
      <c r="H421" s="12">
        <v>5</v>
      </c>
      <c r="I421" s="9">
        <f t="shared" si="25"/>
        <v>1.3376941685765214E-2</v>
      </c>
      <c r="J421" s="9">
        <f t="shared" si="26"/>
        <v>-1.8864906942215693</v>
      </c>
      <c r="K421" s="9">
        <f t="shared" si="27"/>
        <v>0.15160289733901439</v>
      </c>
      <c r="L421" s="12" t="s">
        <v>142</v>
      </c>
      <c r="M421" s="12"/>
      <c r="N421" s="8" t="s">
        <v>45</v>
      </c>
      <c r="O421" s="35" t="s">
        <v>1219</v>
      </c>
      <c r="P421" s="35" t="s">
        <v>1220</v>
      </c>
    </row>
    <row r="422" spans="1:16" ht="15.75" x14ac:dyDescent="0.25">
      <c r="A422" s="183">
        <v>1671</v>
      </c>
      <c r="B422" s="12" t="s">
        <v>104</v>
      </c>
      <c r="C422" s="17" t="s">
        <v>145</v>
      </c>
      <c r="D422" s="15" t="s">
        <v>28</v>
      </c>
      <c r="E422" s="12">
        <v>58</v>
      </c>
      <c r="F422" s="20">
        <f t="shared" si="24"/>
        <v>18.46193022663611</v>
      </c>
      <c r="G422" s="20">
        <v>1</v>
      </c>
      <c r="H422" s="12">
        <v>5</v>
      </c>
      <c r="I422" s="9">
        <f t="shared" si="25"/>
        <v>2.6769798828622356E-2</v>
      </c>
      <c r="J422" s="9">
        <f t="shared" si="26"/>
        <v>-1.1507774223324514</v>
      </c>
      <c r="K422" s="9">
        <f t="shared" si="27"/>
        <v>0.31639070454380491</v>
      </c>
      <c r="L422" s="12" t="s">
        <v>142</v>
      </c>
      <c r="M422" s="12"/>
      <c r="N422" s="8" t="s">
        <v>45</v>
      </c>
      <c r="O422" s="35" t="s">
        <v>1221</v>
      </c>
      <c r="P422" s="35" t="s">
        <v>1222</v>
      </c>
    </row>
    <row r="423" spans="1:16" ht="15.75" x14ac:dyDescent="0.25">
      <c r="A423" s="183">
        <v>1672</v>
      </c>
      <c r="B423" s="12" t="s">
        <v>111</v>
      </c>
      <c r="C423" s="12" t="s">
        <v>148</v>
      </c>
      <c r="D423" s="12" t="s">
        <v>30</v>
      </c>
      <c r="E423" s="12">
        <v>84</v>
      </c>
      <c r="F423" s="20">
        <f t="shared" si="24"/>
        <v>26.737967914438503</v>
      </c>
      <c r="G423" s="20">
        <v>2</v>
      </c>
      <c r="H423" s="12">
        <v>8</v>
      </c>
      <c r="I423" s="9">
        <f t="shared" si="25"/>
        <v>5.6149732620320865E-2</v>
      </c>
      <c r="J423" s="9">
        <f t="shared" si="26"/>
        <v>-0.36521461735473792</v>
      </c>
      <c r="K423" s="9">
        <f t="shared" si="27"/>
        <v>0.69404768021551599</v>
      </c>
      <c r="L423" s="12" t="s">
        <v>142</v>
      </c>
      <c r="M423" s="12"/>
      <c r="N423" s="8" t="s">
        <v>45</v>
      </c>
      <c r="O423" s="35" t="s">
        <v>1223</v>
      </c>
      <c r="P423" s="35" t="s">
        <v>1224</v>
      </c>
    </row>
    <row r="424" spans="1:16" ht="15.75" x14ac:dyDescent="0.25">
      <c r="A424" s="183">
        <v>1673</v>
      </c>
      <c r="B424" s="12" t="s">
        <v>104</v>
      </c>
      <c r="C424" s="17" t="s">
        <v>145</v>
      </c>
      <c r="D424" s="15" t="s">
        <v>28</v>
      </c>
      <c r="E424" s="12">
        <v>90</v>
      </c>
      <c r="F424" s="20">
        <f t="shared" si="24"/>
        <v>28.647822765469826</v>
      </c>
      <c r="G424" s="20">
        <v>2</v>
      </c>
      <c r="H424" s="12">
        <v>7</v>
      </c>
      <c r="I424" s="9">
        <f t="shared" si="25"/>
        <v>6.445760122230712E-2</v>
      </c>
      <c r="J424" s="9">
        <f t="shared" si="26"/>
        <v>-0.21888073693091492</v>
      </c>
      <c r="K424" s="9">
        <f t="shared" si="27"/>
        <v>0.80341753048051878</v>
      </c>
      <c r="L424" s="12" t="s">
        <v>142</v>
      </c>
      <c r="M424" s="12"/>
      <c r="N424" s="8" t="s">
        <v>45</v>
      </c>
      <c r="O424" s="35" t="s">
        <v>1225</v>
      </c>
      <c r="P424" s="35" t="s">
        <v>1226</v>
      </c>
    </row>
    <row r="425" spans="1:16" ht="15.75" x14ac:dyDescent="0.25">
      <c r="A425" s="183">
        <v>1674</v>
      </c>
      <c r="B425" s="12" t="s">
        <v>63</v>
      </c>
      <c r="C425" s="16" t="s">
        <v>93</v>
      </c>
      <c r="D425" s="31" t="s">
        <v>92</v>
      </c>
      <c r="E425" s="12">
        <v>44</v>
      </c>
      <c r="F425" s="20">
        <f t="shared" si="24"/>
        <v>14.005602240896359</v>
      </c>
      <c r="G425" s="20">
        <v>1</v>
      </c>
      <c r="H425" s="12">
        <v>5</v>
      </c>
      <c r="I425" s="9">
        <f t="shared" si="25"/>
        <v>1.5406162464985993E-2</v>
      </c>
      <c r="J425" s="9">
        <f t="shared" si="26"/>
        <v>-1.7367108341607755</v>
      </c>
      <c r="K425" s="9">
        <f t="shared" si="27"/>
        <v>0.17609866680815789</v>
      </c>
      <c r="L425" s="12" t="s">
        <v>142</v>
      </c>
      <c r="M425" s="12"/>
      <c r="N425" s="8" t="s">
        <v>45</v>
      </c>
      <c r="O425" s="35" t="s">
        <v>1227</v>
      </c>
      <c r="P425" s="35" t="s">
        <v>562</v>
      </c>
    </row>
    <row r="426" spans="1:16" ht="15.75" x14ac:dyDescent="0.25">
      <c r="A426" s="183">
        <v>1675</v>
      </c>
      <c r="B426" s="12" t="s">
        <v>104</v>
      </c>
      <c r="C426" s="17" t="s">
        <v>145</v>
      </c>
      <c r="D426" s="15" t="s">
        <v>28</v>
      </c>
      <c r="E426" s="12">
        <v>100</v>
      </c>
      <c r="F426" s="20">
        <f t="shared" si="24"/>
        <v>31.830914183855359</v>
      </c>
      <c r="G426" s="20">
        <v>3</v>
      </c>
      <c r="H426" s="12">
        <v>10</v>
      </c>
      <c r="I426" s="9">
        <f t="shared" si="25"/>
        <v>7.9577285459638394E-2</v>
      </c>
      <c r="J426" s="9">
        <f t="shared" si="26"/>
        <v>4.5889167793351504E-3</v>
      </c>
      <c r="K426" s="9">
        <f t="shared" si="27"/>
        <v>1.0045994619821215</v>
      </c>
      <c r="L426" s="12" t="s">
        <v>142</v>
      </c>
      <c r="M426" s="12"/>
      <c r="N426" s="8" t="s">
        <v>45</v>
      </c>
      <c r="O426" s="35" t="s">
        <v>1228</v>
      </c>
      <c r="P426" s="35" t="s">
        <v>1229</v>
      </c>
    </row>
    <row r="427" spans="1:16" ht="15.75" x14ac:dyDescent="0.25">
      <c r="A427" s="183">
        <v>1676</v>
      </c>
      <c r="B427" s="12" t="s">
        <v>53</v>
      </c>
      <c r="C427" s="29" t="s">
        <v>146</v>
      </c>
      <c r="D427" s="23" t="s">
        <v>27</v>
      </c>
      <c r="E427" s="12">
        <v>196</v>
      </c>
      <c r="F427" s="20">
        <f t="shared" si="24"/>
        <v>62.388591800356508</v>
      </c>
      <c r="G427" s="20">
        <v>6</v>
      </c>
      <c r="H427" s="12">
        <v>12</v>
      </c>
      <c r="I427" s="9">
        <f t="shared" si="25"/>
        <v>0.3057040998217469</v>
      </c>
      <c r="J427" s="9">
        <f t="shared" si="26"/>
        <v>1.4319041445265208</v>
      </c>
      <c r="K427" s="9">
        <f t="shared" si="27"/>
        <v>4.1866636194216085</v>
      </c>
      <c r="L427" s="12" t="s">
        <v>143</v>
      </c>
      <c r="M427" s="12"/>
      <c r="N427" s="8" t="s">
        <v>45</v>
      </c>
      <c r="O427" s="35" t="s">
        <v>1230</v>
      </c>
      <c r="P427" s="35" t="s">
        <v>1231</v>
      </c>
    </row>
    <row r="428" spans="1:16" ht="15.75" x14ac:dyDescent="0.25">
      <c r="A428" s="183">
        <v>1677</v>
      </c>
      <c r="B428" s="12" t="s">
        <v>8</v>
      </c>
      <c r="C428" s="30" t="s">
        <v>151</v>
      </c>
      <c r="D428" s="12" t="s">
        <v>27</v>
      </c>
      <c r="E428" s="12">
        <v>210</v>
      </c>
      <c r="F428" s="20">
        <f t="shared" si="24"/>
        <v>66.844919786096256</v>
      </c>
      <c r="G428" s="20">
        <v>6</v>
      </c>
      <c r="H428" s="12">
        <v>8</v>
      </c>
      <c r="I428" s="9">
        <f t="shared" si="25"/>
        <v>0.35093582887700536</v>
      </c>
      <c r="J428" s="9">
        <f t="shared" si="26"/>
        <v>1.5782380249503438</v>
      </c>
      <c r="K428" s="9">
        <f t="shared" si="27"/>
        <v>4.8464090320478563</v>
      </c>
      <c r="L428" s="12" t="s">
        <v>142</v>
      </c>
      <c r="M428" s="12"/>
      <c r="N428" s="8" t="s">
        <v>45</v>
      </c>
      <c r="O428" s="35" t="s">
        <v>1232</v>
      </c>
      <c r="P428" s="35" t="s">
        <v>1233</v>
      </c>
    </row>
    <row r="429" spans="1:16" ht="15.75" x14ac:dyDescent="0.25">
      <c r="A429" s="183">
        <v>1678</v>
      </c>
      <c r="B429" s="12" t="s">
        <v>46</v>
      </c>
      <c r="C429" s="19" t="s">
        <v>149</v>
      </c>
      <c r="D429" s="12" t="s">
        <v>29</v>
      </c>
      <c r="E429" s="12">
        <v>33</v>
      </c>
      <c r="F429" s="20">
        <f t="shared" si="24"/>
        <v>10.504201680672269</v>
      </c>
      <c r="G429" s="20">
        <v>1</v>
      </c>
      <c r="H429" s="12">
        <v>3</v>
      </c>
      <c r="I429" s="9">
        <f t="shared" si="25"/>
        <v>8.6659663865546223E-3</v>
      </c>
      <c r="J429" s="9">
        <f t="shared" si="26"/>
        <v>-2.3468845098310025</v>
      </c>
      <c r="K429" s="9">
        <f t="shared" si="27"/>
        <v>9.5666747223737858E-2</v>
      </c>
      <c r="L429" s="12" t="s">
        <v>142</v>
      </c>
      <c r="M429" s="12"/>
      <c r="N429" s="8" t="s">
        <v>45</v>
      </c>
      <c r="O429" s="35" t="s">
        <v>1234</v>
      </c>
      <c r="P429" s="35" t="s">
        <v>1235</v>
      </c>
    </row>
    <row r="430" spans="1:16" ht="15.75" x14ac:dyDescent="0.25">
      <c r="A430" s="183">
        <v>1679</v>
      </c>
      <c r="B430" s="12" t="s">
        <v>55</v>
      </c>
      <c r="C430" s="30" t="s">
        <v>147</v>
      </c>
      <c r="D430" s="12" t="s">
        <v>113</v>
      </c>
      <c r="E430" s="12">
        <v>65</v>
      </c>
      <c r="F430" s="20">
        <f t="shared" si="24"/>
        <v>20.690094219505983</v>
      </c>
      <c r="G430" s="20">
        <v>2</v>
      </c>
      <c r="H430" s="12">
        <v>5</v>
      </c>
      <c r="I430" s="9">
        <f t="shared" si="25"/>
        <v>3.3621403106697222E-2</v>
      </c>
      <c r="J430" s="9">
        <f t="shared" si="26"/>
        <v>-0.90910164825276052</v>
      </c>
      <c r="K430" s="9">
        <f t="shared" si="27"/>
        <v>0.40288599484799426</v>
      </c>
      <c r="L430" s="12" t="s">
        <v>142</v>
      </c>
      <c r="M430" s="12"/>
      <c r="N430" s="8" t="s">
        <v>45</v>
      </c>
      <c r="O430" s="35" t="s">
        <v>1236</v>
      </c>
      <c r="P430" s="35" t="s">
        <v>1237</v>
      </c>
    </row>
    <row r="431" spans="1:16" ht="15.75" x14ac:dyDescent="0.25">
      <c r="A431" s="183">
        <v>1680</v>
      </c>
      <c r="B431" s="12" t="s">
        <v>115</v>
      </c>
      <c r="C431" s="12" t="s">
        <v>125</v>
      </c>
      <c r="D431" s="12" t="s">
        <v>35</v>
      </c>
      <c r="E431" s="12">
        <v>43</v>
      </c>
      <c r="F431" s="20">
        <f t="shared" si="24"/>
        <v>13.687293099057806</v>
      </c>
      <c r="G431" s="20">
        <v>1</v>
      </c>
      <c r="H431" s="12">
        <v>3</v>
      </c>
      <c r="I431" s="9">
        <f t="shared" si="25"/>
        <v>1.4713840081487146E-2</v>
      </c>
      <c r="J431" s="9">
        <f t="shared" si="26"/>
        <v>-1.7854716023153614</v>
      </c>
      <c r="K431" s="9">
        <f t="shared" si="27"/>
        <v>0.16771794617454117</v>
      </c>
      <c r="L431" s="12" t="s">
        <v>142</v>
      </c>
      <c r="M431" s="12"/>
      <c r="N431" s="8" t="s">
        <v>45</v>
      </c>
      <c r="O431" s="35" t="s">
        <v>1238</v>
      </c>
      <c r="P431" s="35" t="s">
        <v>1239</v>
      </c>
    </row>
    <row r="432" spans="1:16" ht="15.75" x14ac:dyDescent="0.25">
      <c r="A432" s="183">
        <v>1681</v>
      </c>
      <c r="B432" s="12" t="s">
        <v>80</v>
      </c>
      <c r="C432" s="14" t="s">
        <v>90</v>
      </c>
      <c r="D432" s="15" t="s">
        <v>28</v>
      </c>
      <c r="E432" s="12">
        <v>120</v>
      </c>
      <c r="F432" s="20">
        <f t="shared" si="24"/>
        <v>38.19709702062643</v>
      </c>
      <c r="G432" s="20">
        <v>3</v>
      </c>
      <c r="H432" s="12">
        <v>15</v>
      </c>
      <c r="I432" s="9">
        <f t="shared" si="25"/>
        <v>0.11459129106187928</v>
      </c>
      <c r="J432" s="9">
        <f t="shared" si="26"/>
        <v>0.39129293873931204</v>
      </c>
      <c r="K432" s="9">
        <f t="shared" si="27"/>
        <v>1.4788916746279441</v>
      </c>
      <c r="L432" s="12" t="s">
        <v>143</v>
      </c>
      <c r="M432" s="12"/>
      <c r="N432" s="8" t="s">
        <v>45</v>
      </c>
      <c r="O432" s="35" t="s">
        <v>1240</v>
      </c>
      <c r="P432" s="35" t="s">
        <v>1241</v>
      </c>
    </row>
    <row r="433" spans="1:16" ht="15.75" x14ac:dyDescent="0.25">
      <c r="A433" s="183">
        <v>1682</v>
      </c>
      <c r="B433" s="12" t="s">
        <v>73</v>
      </c>
      <c r="C433" s="12" t="s">
        <v>130</v>
      </c>
      <c r="D433" s="23" t="s">
        <v>30</v>
      </c>
      <c r="E433" s="12">
        <v>130</v>
      </c>
      <c r="F433" s="20">
        <f t="shared" si="24"/>
        <v>41.380188439011967</v>
      </c>
      <c r="G433" s="20">
        <v>4</v>
      </c>
      <c r="H433" s="12">
        <v>7</v>
      </c>
      <c r="I433" s="9">
        <f t="shared" si="25"/>
        <v>0.13448561242678889</v>
      </c>
      <c r="J433" s="9">
        <f t="shared" si="26"/>
        <v>0.56106352171488361</v>
      </c>
      <c r="K433" s="9">
        <f t="shared" si="27"/>
        <v>1.7525353689408558</v>
      </c>
      <c r="L433" s="12" t="s">
        <v>142</v>
      </c>
      <c r="M433" s="12" t="s">
        <v>51</v>
      </c>
      <c r="N433" s="8" t="s">
        <v>45</v>
      </c>
      <c r="O433" s="35" t="s">
        <v>1242</v>
      </c>
      <c r="P433" s="35" t="s">
        <v>552</v>
      </c>
    </row>
    <row r="434" spans="1:16" ht="15.75" x14ac:dyDescent="0.25">
      <c r="A434" s="183">
        <v>1683</v>
      </c>
      <c r="B434" s="12" t="s">
        <v>55</v>
      </c>
      <c r="C434" s="30" t="s">
        <v>147</v>
      </c>
      <c r="D434" s="12" t="s">
        <v>113</v>
      </c>
      <c r="E434" s="12">
        <v>42</v>
      </c>
      <c r="F434" s="20">
        <f t="shared" si="24"/>
        <v>13.368983957219251</v>
      </c>
      <c r="G434" s="20">
        <v>1</v>
      </c>
      <c r="H434" s="12">
        <v>3</v>
      </c>
      <c r="I434" s="9">
        <f t="shared" si="25"/>
        <v>1.4037433155080216E-2</v>
      </c>
      <c r="J434" s="9">
        <f t="shared" si="26"/>
        <v>-1.8353797873223829</v>
      </c>
      <c r="K434" s="9">
        <f t="shared" si="27"/>
        <v>0.15955289409340709</v>
      </c>
      <c r="L434" s="12" t="s">
        <v>142</v>
      </c>
      <c r="M434" s="12"/>
      <c r="N434" s="8" t="s">
        <v>45</v>
      </c>
      <c r="O434" s="35" t="s">
        <v>1243</v>
      </c>
      <c r="P434" s="35" t="s">
        <v>1244</v>
      </c>
    </row>
    <row r="435" spans="1:16" ht="15.75" x14ac:dyDescent="0.25">
      <c r="A435" s="183">
        <v>1684</v>
      </c>
      <c r="B435" s="12" t="s">
        <v>53</v>
      </c>
      <c r="C435" s="29" t="s">
        <v>146</v>
      </c>
      <c r="D435" s="23" t="s">
        <v>27</v>
      </c>
      <c r="E435" s="12">
        <v>221</v>
      </c>
      <c r="F435" s="20">
        <f t="shared" si="24"/>
        <v>70.346320346320354</v>
      </c>
      <c r="G435" s="20">
        <v>7</v>
      </c>
      <c r="H435" s="12">
        <v>12</v>
      </c>
      <c r="I435" s="9">
        <f t="shared" si="25"/>
        <v>0.38866341991342002</v>
      </c>
      <c r="J435" s="9">
        <f t="shared" si="26"/>
        <v>1.6865260422177473</v>
      </c>
      <c r="K435" s="9">
        <f t="shared" si="27"/>
        <v>5.4006863223075632</v>
      </c>
      <c r="L435" s="12" t="s">
        <v>143</v>
      </c>
      <c r="M435" s="12"/>
      <c r="N435" s="8" t="s">
        <v>45</v>
      </c>
      <c r="O435" s="35" t="s">
        <v>1245</v>
      </c>
      <c r="P435" s="35" t="s">
        <v>1246</v>
      </c>
    </row>
    <row r="436" spans="1:16" ht="15.75" x14ac:dyDescent="0.25">
      <c r="A436" s="183">
        <v>1685</v>
      </c>
      <c r="B436" s="12" t="s">
        <v>111</v>
      </c>
      <c r="C436" s="12" t="s">
        <v>148</v>
      </c>
      <c r="D436" s="12" t="s">
        <v>30</v>
      </c>
      <c r="E436" s="12">
        <v>64</v>
      </c>
      <c r="F436" s="20">
        <f t="shared" si="24"/>
        <v>20.371785077667433</v>
      </c>
      <c r="G436" s="20">
        <v>2</v>
      </c>
      <c r="H436" s="12">
        <v>7</v>
      </c>
      <c r="I436" s="9">
        <f t="shared" si="25"/>
        <v>3.2594856124267893E-2</v>
      </c>
      <c r="J436" s="9">
        <f t="shared" si="26"/>
        <v>-0.94198602789554275</v>
      </c>
      <c r="K436" s="9">
        <f t="shared" si="27"/>
        <v>0.38985280744899331</v>
      </c>
      <c r="L436" s="12" t="s">
        <v>142</v>
      </c>
      <c r="M436" s="12"/>
      <c r="N436" s="8" t="s">
        <v>45</v>
      </c>
      <c r="O436" s="35" t="s">
        <v>1247</v>
      </c>
      <c r="P436" s="35" t="s">
        <v>1248</v>
      </c>
    </row>
    <row r="437" spans="1:16" ht="15.75" x14ac:dyDescent="0.25">
      <c r="A437" s="183">
        <v>1686</v>
      </c>
      <c r="B437" s="12" t="s">
        <v>104</v>
      </c>
      <c r="C437" s="17" t="s">
        <v>145</v>
      </c>
      <c r="D437" s="15" t="s">
        <v>28</v>
      </c>
      <c r="E437" s="12">
        <v>90</v>
      </c>
      <c r="F437" s="20">
        <f t="shared" si="24"/>
        <v>28.647822765469826</v>
      </c>
      <c r="G437" s="20">
        <v>2</v>
      </c>
      <c r="H437" s="12">
        <v>7</v>
      </c>
      <c r="I437" s="9">
        <f t="shared" si="25"/>
        <v>6.445760122230712E-2</v>
      </c>
      <c r="J437" s="9">
        <f t="shared" si="26"/>
        <v>-0.21888073693091492</v>
      </c>
      <c r="K437" s="9">
        <f t="shared" si="27"/>
        <v>0.80341753048051878</v>
      </c>
      <c r="L437" s="12" t="s">
        <v>142</v>
      </c>
      <c r="M437" s="12"/>
      <c r="N437" s="8" t="s">
        <v>45</v>
      </c>
      <c r="O437" s="35" t="s">
        <v>1249</v>
      </c>
      <c r="P437" s="35" t="s">
        <v>1250</v>
      </c>
    </row>
    <row r="438" spans="1:16" ht="15.75" x14ac:dyDescent="0.25">
      <c r="A438" s="183">
        <v>1687</v>
      </c>
      <c r="B438" s="12" t="s">
        <v>53</v>
      </c>
      <c r="C438" s="29" t="s">
        <v>146</v>
      </c>
      <c r="D438" s="23" t="s">
        <v>27</v>
      </c>
      <c r="E438" s="12">
        <v>230</v>
      </c>
      <c r="F438" s="20">
        <f t="shared" si="24"/>
        <v>73.21110262286733</v>
      </c>
      <c r="G438" s="20">
        <v>7</v>
      </c>
      <c r="H438" s="12">
        <v>10</v>
      </c>
      <c r="I438" s="9">
        <f t="shared" si="25"/>
        <v>0.42096384008148718</v>
      </c>
      <c r="J438" s="9">
        <f t="shared" si="26"/>
        <v>1.7711891665246915</v>
      </c>
      <c r="K438" s="9">
        <f t="shared" si="27"/>
        <v>5.8778389363540837</v>
      </c>
      <c r="L438" s="12" t="s">
        <v>142</v>
      </c>
      <c r="M438" s="12"/>
      <c r="N438" s="8" t="s">
        <v>45</v>
      </c>
      <c r="O438" s="35" t="s">
        <v>1251</v>
      </c>
      <c r="P438" s="35" t="s">
        <v>1252</v>
      </c>
    </row>
    <row r="439" spans="1:16" ht="15.75" x14ac:dyDescent="0.25">
      <c r="A439" s="183">
        <v>1688</v>
      </c>
      <c r="B439" s="12" t="s">
        <v>111</v>
      </c>
      <c r="C439" s="12" t="s">
        <v>148</v>
      </c>
      <c r="D439" s="12" t="s">
        <v>30</v>
      </c>
      <c r="E439" s="12">
        <v>72</v>
      </c>
      <c r="F439" s="20">
        <f t="shared" si="24"/>
        <v>22.918258212375861</v>
      </c>
      <c r="G439" s="20">
        <v>2</v>
      </c>
      <c r="H439" s="12">
        <v>8</v>
      </c>
      <c r="I439" s="9">
        <f t="shared" si="25"/>
        <v>4.1252864782276556E-2</v>
      </c>
      <c r="J439" s="9">
        <f t="shared" si="26"/>
        <v>-0.69216820926835343</v>
      </c>
      <c r="K439" s="9">
        <f t="shared" si="27"/>
        <v>0.50048972532019842</v>
      </c>
      <c r="L439" s="12" t="s">
        <v>142</v>
      </c>
      <c r="M439" s="12"/>
      <c r="N439" s="8" t="s">
        <v>45</v>
      </c>
      <c r="O439" s="35" t="s">
        <v>1253</v>
      </c>
      <c r="P439" s="35" t="s">
        <v>522</v>
      </c>
    </row>
    <row r="440" spans="1:16" ht="15.75" x14ac:dyDescent="0.25">
      <c r="A440" s="183">
        <v>1689</v>
      </c>
      <c r="B440" s="12" t="s">
        <v>53</v>
      </c>
      <c r="C440" s="29" t="s">
        <v>146</v>
      </c>
      <c r="D440" s="23" t="s">
        <v>27</v>
      </c>
      <c r="E440" s="12">
        <v>152</v>
      </c>
      <c r="F440" s="20">
        <f t="shared" si="24"/>
        <v>48.38298955946015</v>
      </c>
      <c r="G440" s="20">
        <v>4</v>
      </c>
      <c r="H440" s="12">
        <v>11</v>
      </c>
      <c r="I440" s="9">
        <f t="shared" si="25"/>
        <v>0.18385536032594857</v>
      </c>
      <c r="J440" s="9">
        <f t="shared" si="26"/>
        <v>0.8926735370135459</v>
      </c>
      <c r="K440" s="9">
        <f t="shared" si="27"/>
        <v>2.4416487712164776</v>
      </c>
      <c r="L440" s="12" t="s">
        <v>143</v>
      </c>
      <c r="M440" s="12"/>
      <c r="N440" s="8" t="s">
        <v>45</v>
      </c>
      <c r="O440" s="35" t="s">
        <v>1254</v>
      </c>
      <c r="P440" s="35" t="s">
        <v>1255</v>
      </c>
    </row>
    <row r="441" spans="1:16" ht="15.75" x14ac:dyDescent="0.25">
      <c r="A441" s="183">
        <v>1690</v>
      </c>
      <c r="B441" s="12" t="s">
        <v>104</v>
      </c>
      <c r="C441" s="17" t="s">
        <v>145</v>
      </c>
      <c r="D441" s="15" t="s">
        <v>28</v>
      </c>
      <c r="E441" s="12">
        <v>77</v>
      </c>
      <c r="F441" s="20">
        <f t="shared" si="24"/>
        <v>24.509803921568629</v>
      </c>
      <c r="G441" s="20">
        <v>2</v>
      </c>
      <c r="H441" s="12">
        <v>9</v>
      </c>
      <c r="I441" s="9">
        <f t="shared" si="25"/>
        <v>4.7181372549019614E-2</v>
      </c>
      <c r="J441" s="9">
        <f t="shared" si="26"/>
        <v>-0.54976574794974287</v>
      </c>
      <c r="K441" s="9">
        <f t="shared" si="27"/>
        <v>0.57708497788747848</v>
      </c>
      <c r="L441" s="12" t="s">
        <v>142</v>
      </c>
      <c r="M441" s="12"/>
      <c r="N441" s="8" t="s">
        <v>45</v>
      </c>
      <c r="O441" s="35" t="s">
        <v>1256</v>
      </c>
      <c r="P441" s="35" t="s">
        <v>1257</v>
      </c>
    </row>
    <row r="442" spans="1:16" ht="15.75" x14ac:dyDescent="0.25">
      <c r="A442" s="183">
        <v>1691</v>
      </c>
      <c r="B442" s="12" t="s">
        <v>53</v>
      </c>
      <c r="C442" s="29" t="s">
        <v>146</v>
      </c>
      <c r="D442" s="23" t="s">
        <v>27</v>
      </c>
      <c r="E442" s="12">
        <v>160</v>
      </c>
      <c r="F442" s="20">
        <f t="shared" si="24"/>
        <v>50.929462694168578</v>
      </c>
      <c r="G442" s="20">
        <v>5</v>
      </c>
      <c r="H442" s="12">
        <v>12</v>
      </c>
      <c r="I442" s="9">
        <f t="shared" si="25"/>
        <v>0.20371785077667434</v>
      </c>
      <c r="J442" s="9">
        <f t="shared" si="26"/>
        <v>1.0014666144095399</v>
      </c>
      <c r="K442" s="9">
        <f t="shared" si="27"/>
        <v>2.7222714246423578</v>
      </c>
      <c r="L442" s="12" t="s">
        <v>143</v>
      </c>
      <c r="M442" s="12"/>
      <c r="N442" s="8" t="s">
        <v>45</v>
      </c>
      <c r="O442" s="35" t="s">
        <v>1258</v>
      </c>
      <c r="P442" s="35" t="s">
        <v>1259</v>
      </c>
    </row>
    <row r="443" spans="1:16" ht="15.75" x14ac:dyDescent="0.25">
      <c r="A443" s="183">
        <v>1692</v>
      </c>
      <c r="B443" s="12" t="s">
        <v>9</v>
      </c>
      <c r="C443" s="12" t="s">
        <v>129</v>
      </c>
      <c r="D443" s="12" t="s">
        <v>13</v>
      </c>
      <c r="E443" s="12">
        <v>53</v>
      </c>
      <c r="F443" s="20">
        <f t="shared" si="24"/>
        <v>16.870384517443341</v>
      </c>
      <c r="G443" s="20">
        <v>1</v>
      </c>
      <c r="H443" s="12">
        <v>4</v>
      </c>
      <c r="I443" s="9">
        <f t="shared" si="25"/>
        <v>2.2353259485612426E-2</v>
      </c>
      <c r="J443" s="9">
        <f t="shared" si="26"/>
        <v>-1.3419878990573562</v>
      </c>
      <c r="K443" s="9">
        <f t="shared" si="27"/>
        <v>0.26132566285327374</v>
      </c>
      <c r="L443" s="12" t="s">
        <v>142</v>
      </c>
      <c r="M443" s="12" t="s">
        <v>51</v>
      </c>
      <c r="N443" s="8" t="s">
        <v>45</v>
      </c>
      <c r="O443" s="35" t="s">
        <v>1260</v>
      </c>
      <c r="P443" s="35" t="s">
        <v>1261</v>
      </c>
    </row>
    <row r="444" spans="1:16" ht="15.75" x14ac:dyDescent="0.25">
      <c r="A444" s="183">
        <v>1693</v>
      </c>
      <c r="B444" s="12" t="s">
        <v>104</v>
      </c>
      <c r="C444" s="17" t="s">
        <v>145</v>
      </c>
      <c r="D444" s="15" t="s">
        <v>28</v>
      </c>
      <c r="E444" s="12">
        <v>65</v>
      </c>
      <c r="F444" s="20">
        <f t="shared" si="24"/>
        <v>20.690094219505983</v>
      </c>
      <c r="G444" s="20">
        <v>2</v>
      </c>
      <c r="H444" s="12">
        <v>7</v>
      </c>
      <c r="I444" s="9">
        <f t="shared" si="25"/>
        <v>3.3621403106697222E-2</v>
      </c>
      <c r="J444" s="9">
        <f t="shared" si="26"/>
        <v>-0.90910164825276052</v>
      </c>
      <c r="K444" s="9">
        <f t="shared" si="27"/>
        <v>0.40288599484799426</v>
      </c>
      <c r="L444" s="12" t="s">
        <v>142</v>
      </c>
      <c r="M444" s="12"/>
      <c r="N444" s="8" t="s">
        <v>45</v>
      </c>
      <c r="O444" s="35" t="s">
        <v>1262</v>
      </c>
      <c r="P444" s="35" t="s">
        <v>1252</v>
      </c>
    </row>
    <row r="445" spans="1:16" ht="15.75" x14ac:dyDescent="0.25">
      <c r="A445" s="183">
        <v>1694</v>
      </c>
      <c r="B445" s="12" t="s">
        <v>9</v>
      </c>
      <c r="C445" s="12" t="s">
        <v>129</v>
      </c>
      <c r="D445" s="12" t="s">
        <v>13</v>
      </c>
      <c r="E445" s="12">
        <v>120</v>
      </c>
      <c r="F445" s="20">
        <f t="shared" si="24"/>
        <v>38.19709702062643</v>
      </c>
      <c r="G445" s="20">
        <v>3</v>
      </c>
      <c r="H445" s="12">
        <v>5</v>
      </c>
      <c r="I445" s="9">
        <f t="shared" si="25"/>
        <v>0.11459129106187928</v>
      </c>
      <c r="J445" s="9">
        <f t="shared" si="26"/>
        <v>0.39129293873931204</v>
      </c>
      <c r="K445" s="9">
        <f t="shared" si="27"/>
        <v>1.4788916746279441</v>
      </c>
      <c r="L445" s="12" t="s">
        <v>142</v>
      </c>
      <c r="M445" s="12" t="s">
        <v>48</v>
      </c>
      <c r="N445" s="8" t="s">
        <v>45</v>
      </c>
      <c r="O445" s="35" t="s">
        <v>1263</v>
      </c>
      <c r="P445" s="35" t="s">
        <v>1264</v>
      </c>
    </row>
    <row r="446" spans="1:16" ht="15.75" x14ac:dyDescent="0.25">
      <c r="A446" s="183">
        <v>1695</v>
      </c>
      <c r="B446" s="12" t="s">
        <v>63</v>
      </c>
      <c r="C446" s="16" t="s">
        <v>93</v>
      </c>
      <c r="D446" s="31" t="s">
        <v>92</v>
      </c>
      <c r="E446" s="12">
        <v>74</v>
      </c>
      <c r="F446" s="20">
        <f t="shared" si="24"/>
        <v>23.554876496052966</v>
      </c>
      <c r="G446" s="20">
        <v>2</v>
      </c>
      <c r="H446" s="12">
        <v>4</v>
      </c>
      <c r="I446" s="9">
        <f t="shared" si="25"/>
        <v>4.3576521517697982E-2</v>
      </c>
      <c r="J446" s="9">
        <f t="shared" si="26"/>
        <v>-0.6340549850153625</v>
      </c>
      <c r="K446" s="9">
        <f t="shared" si="27"/>
        <v>0.53043652199980107</v>
      </c>
      <c r="L446" s="12" t="s">
        <v>142</v>
      </c>
      <c r="M446" s="12"/>
      <c r="N446" s="8" t="s">
        <v>45</v>
      </c>
      <c r="O446" s="35" t="s">
        <v>1265</v>
      </c>
      <c r="P446" s="35" t="s">
        <v>1266</v>
      </c>
    </row>
    <row r="447" spans="1:16" ht="15.75" x14ac:dyDescent="0.25">
      <c r="A447" s="183">
        <v>1696</v>
      </c>
      <c r="B447" s="12" t="s">
        <v>88</v>
      </c>
      <c r="C447" s="14" t="s">
        <v>132</v>
      </c>
      <c r="D447" s="12" t="s">
        <v>89</v>
      </c>
      <c r="E447" s="12">
        <v>40</v>
      </c>
      <c r="F447" s="20">
        <f t="shared" si="24"/>
        <v>12.732365673542144</v>
      </c>
      <c r="G447" s="20">
        <v>1</v>
      </c>
      <c r="H447" s="12">
        <v>2</v>
      </c>
      <c r="I447" s="9">
        <f t="shared" si="25"/>
        <v>1.2732365673542146E-2</v>
      </c>
      <c r="J447" s="9">
        <f t="shared" si="26"/>
        <v>-1.9388637255257484</v>
      </c>
      <c r="K447" s="9">
        <f t="shared" si="27"/>
        <v>0.14386732971233054</v>
      </c>
      <c r="L447" s="12" t="s">
        <v>142</v>
      </c>
      <c r="M447" s="12" t="s">
        <v>51</v>
      </c>
      <c r="N447" s="8" t="s">
        <v>45</v>
      </c>
      <c r="O447" s="35" t="s">
        <v>1267</v>
      </c>
      <c r="P447" s="35" t="s">
        <v>1268</v>
      </c>
    </row>
    <row r="448" spans="1:16" ht="15.75" x14ac:dyDescent="0.25">
      <c r="A448" s="183">
        <v>1697</v>
      </c>
      <c r="B448" s="12" t="s">
        <v>80</v>
      </c>
      <c r="C448" s="14" t="s">
        <v>90</v>
      </c>
      <c r="D448" s="15" t="s">
        <v>28</v>
      </c>
      <c r="E448" s="12">
        <v>110</v>
      </c>
      <c r="F448" s="20">
        <f t="shared" si="24"/>
        <v>35.0140056022409</v>
      </c>
      <c r="G448" s="20">
        <v>3</v>
      </c>
      <c r="H448" s="12">
        <v>13</v>
      </c>
      <c r="I448" s="9">
        <f t="shared" si="25"/>
        <v>9.6288515406162484E-2</v>
      </c>
      <c r="J448" s="9">
        <f t="shared" si="26"/>
        <v>0.20674180814430887</v>
      </c>
      <c r="K448" s="9">
        <f t="shared" si="27"/>
        <v>1.229665041291734</v>
      </c>
      <c r="L448" s="12" t="s">
        <v>143</v>
      </c>
      <c r="M448" s="12"/>
      <c r="N448" s="8" t="s">
        <v>45</v>
      </c>
      <c r="O448" s="35" t="s">
        <v>1269</v>
      </c>
      <c r="P448" s="35" t="s">
        <v>484</v>
      </c>
    </row>
    <row r="449" spans="1:16" ht="15.75" x14ac:dyDescent="0.25">
      <c r="A449" s="183">
        <v>1698</v>
      </c>
      <c r="B449" s="12" t="s">
        <v>104</v>
      </c>
      <c r="C449" s="17" t="s">
        <v>145</v>
      </c>
      <c r="D449" s="15" t="s">
        <v>28</v>
      </c>
      <c r="E449" s="12">
        <v>118</v>
      </c>
      <c r="F449" s="20">
        <f t="shared" si="24"/>
        <v>37.560478736949328</v>
      </c>
      <c r="G449" s="20">
        <v>3</v>
      </c>
      <c r="H449" s="12">
        <v>9</v>
      </c>
      <c r="I449" s="9">
        <f t="shared" si="25"/>
        <v>0.11080341227400051</v>
      </c>
      <c r="J449" s="9">
        <f t="shared" si="26"/>
        <v>0.35564504079026893</v>
      </c>
      <c r="K449" s="9">
        <f t="shared" si="27"/>
        <v>1.427100895742516</v>
      </c>
      <c r="L449" s="12" t="s">
        <v>142</v>
      </c>
      <c r="M449" s="12"/>
      <c r="N449" s="8" t="s">
        <v>45</v>
      </c>
      <c r="O449" s="35" t="s">
        <v>1270</v>
      </c>
      <c r="P449" s="35" t="s">
        <v>1271</v>
      </c>
    </row>
    <row r="450" spans="1:16" ht="15.75" x14ac:dyDescent="0.25">
      <c r="A450" s="183">
        <v>1699</v>
      </c>
      <c r="B450" s="12" t="s">
        <v>99</v>
      </c>
      <c r="C450" s="14" t="s">
        <v>135</v>
      </c>
      <c r="D450" s="12" t="s">
        <v>94</v>
      </c>
      <c r="E450" s="12">
        <v>40</v>
      </c>
      <c r="F450" s="20">
        <f t="shared" ref="F450:F513" si="28">E450/3.1416</f>
        <v>12.732365673542144</v>
      </c>
      <c r="G450" s="20">
        <v>1</v>
      </c>
      <c r="H450" s="12">
        <v>2</v>
      </c>
      <c r="I450" s="9">
        <f t="shared" ref="I450:I513" si="29">(3.1416*((F450/100)^2)/4)</f>
        <v>1.2732365673542146E-2</v>
      </c>
      <c r="J450" s="9">
        <f t="shared" ref="J450:J513" si="30">(((LN(F450))*2.121)+(-7.335))</f>
        <v>-1.9388637255257484</v>
      </c>
      <c r="K450" s="9">
        <f t="shared" ref="K450:K513" si="31">EXP(J450)</f>
        <v>0.14386732971233054</v>
      </c>
      <c r="L450" s="12" t="s">
        <v>142</v>
      </c>
      <c r="M450" s="12" t="s">
        <v>51</v>
      </c>
      <c r="N450" s="8" t="s">
        <v>45</v>
      </c>
      <c r="O450" s="35" t="s">
        <v>1272</v>
      </c>
      <c r="P450" s="35" t="s">
        <v>1273</v>
      </c>
    </row>
    <row r="451" spans="1:16" ht="15.75" x14ac:dyDescent="0.25">
      <c r="A451" s="183">
        <v>1700</v>
      </c>
      <c r="B451" s="12" t="s">
        <v>111</v>
      </c>
      <c r="C451" s="12" t="s">
        <v>148</v>
      </c>
      <c r="D451" s="12" t="s">
        <v>30</v>
      </c>
      <c r="E451" s="12">
        <v>61</v>
      </c>
      <c r="F451" s="20">
        <f t="shared" si="28"/>
        <v>19.416857652151769</v>
      </c>
      <c r="G451" s="20">
        <v>1</v>
      </c>
      <c r="H451" s="12">
        <v>6</v>
      </c>
      <c r="I451" s="9">
        <f t="shared" si="29"/>
        <v>2.9610707919531448E-2</v>
      </c>
      <c r="J451" s="9">
        <f t="shared" si="30"/>
        <v>-1.0438135817898138</v>
      </c>
      <c r="K451" s="9">
        <f t="shared" si="31"/>
        <v>0.35210932057348859</v>
      </c>
      <c r="L451" s="12" t="s">
        <v>142</v>
      </c>
      <c r="M451" s="12"/>
      <c r="N451" s="8" t="s">
        <v>45</v>
      </c>
      <c r="O451" s="35" t="s">
        <v>1274</v>
      </c>
      <c r="P451" s="35" t="s">
        <v>490</v>
      </c>
    </row>
    <row r="452" spans="1:16" ht="15.75" x14ac:dyDescent="0.25">
      <c r="A452" s="183">
        <v>1701</v>
      </c>
      <c r="B452" s="12" t="s">
        <v>111</v>
      </c>
      <c r="C452" s="12" t="s">
        <v>148</v>
      </c>
      <c r="D452" s="12" t="s">
        <v>30</v>
      </c>
      <c r="E452" s="12">
        <v>55</v>
      </c>
      <c r="F452" s="20">
        <f t="shared" si="28"/>
        <v>17.50700280112045</v>
      </c>
      <c r="G452" s="20">
        <v>1</v>
      </c>
      <c r="H452" s="12">
        <v>7</v>
      </c>
      <c r="I452" s="9">
        <f t="shared" si="29"/>
        <v>2.4072128851540621E-2</v>
      </c>
      <c r="J452" s="9">
        <f t="shared" si="30"/>
        <v>-1.2634233618233353</v>
      </c>
      <c r="K452" s="9">
        <f t="shared" si="31"/>
        <v>0.28268463636772356</v>
      </c>
      <c r="L452" s="12" t="s">
        <v>142</v>
      </c>
      <c r="M452" s="12"/>
      <c r="N452" s="8" t="s">
        <v>45</v>
      </c>
      <c r="O452" s="35" t="s">
        <v>1275</v>
      </c>
      <c r="P452" s="35" t="s">
        <v>1276</v>
      </c>
    </row>
    <row r="453" spans="1:16" ht="15.75" x14ac:dyDescent="0.25">
      <c r="A453" s="183">
        <v>1702</v>
      </c>
      <c r="B453" s="12" t="s">
        <v>80</v>
      </c>
      <c r="C453" s="14" t="s">
        <v>90</v>
      </c>
      <c r="D453" s="15" t="s">
        <v>28</v>
      </c>
      <c r="E453" s="12">
        <v>41</v>
      </c>
      <c r="F453" s="20">
        <f t="shared" si="28"/>
        <v>13.050674815380697</v>
      </c>
      <c r="G453" s="20">
        <v>1</v>
      </c>
      <c r="H453" s="12">
        <v>5</v>
      </c>
      <c r="I453" s="9">
        <f t="shared" si="29"/>
        <v>1.3376941685765214E-2</v>
      </c>
      <c r="J453" s="9">
        <f t="shared" si="30"/>
        <v>-1.8864906942215693</v>
      </c>
      <c r="K453" s="9">
        <f t="shared" si="31"/>
        <v>0.15160289733901439</v>
      </c>
      <c r="L453" s="12" t="s">
        <v>142</v>
      </c>
      <c r="M453" s="12"/>
      <c r="N453" s="8" t="s">
        <v>45</v>
      </c>
      <c r="O453" s="35" t="s">
        <v>1277</v>
      </c>
      <c r="P453" s="35" t="s">
        <v>1278</v>
      </c>
    </row>
    <row r="454" spans="1:16" ht="15.75" x14ac:dyDescent="0.25">
      <c r="A454" s="183">
        <v>1703</v>
      </c>
      <c r="B454" s="12" t="s">
        <v>53</v>
      </c>
      <c r="C454" s="29" t="s">
        <v>146</v>
      </c>
      <c r="D454" s="23" t="s">
        <v>27</v>
      </c>
      <c r="E454" s="12">
        <v>219</v>
      </c>
      <c r="F454" s="20">
        <f t="shared" si="28"/>
        <v>69.709702062643245</v>
      </c>
      <c r="G454" s="20">
        <v>7</v>
      </c>
      <c r="H454" s="12">
        <v>12</v>
      </c>
      <c r="I454" s="9">
        <f t="shared" si="29"/>
        <v>0.38166061879297175</v>
      </c>
      <c r="J454" s="9">
        <f t="shared" si="30"/>
        <v>1.6672440912393922</v>
      </c>
      <c r="K454" s="9">
        <f t="shared" si="31"/>
        <v>5.2975481019372852</v>
      </c>
      <c r="L454" s="12" t="s">
        <v>143</v>
      </c>
      <c r="M454" s="12"/>
      <c r="N454" s="8" t="s">
        <v>45</v>
      </c>
      <c r="O454" s="35" t="s">
        <v>1277</v>
      </c>
      <c r="P454" s="35" t="s">
        <v>1279</v>
      </c>
    </row>
    <row r="455" spans="1:16" ht="15.75" x14ac:dyDescent="0.25">
      <c r="A455" s="183">
        <v>1704</v>
      </c>
      <c r="B455" s="12" t="s">
        <v>53</v>
      </c>
      <c r="C455" s="29" t="s">
        <v>146</v>
      </c>
      <c r="D455" s="23" t="s">
        <v>27</v>
      </c>
      <c r="E455" s="12">
        <v>305</v>
      </c>
      <c r="F455" s="20">
        <f t="shared" si="28"/>
        <v>97.084288260758854</v>
      </c>
      <c r="G455" s="20">
        <v>8</v>
      </c>
      <c r="H455" s="12">
        <v>13</v>
      </c>
      <c r="I455" s="9">
        <f t="shared" si="29"/>
        <v>0.7402676979882864</v>
      </c>
      <c r="J455" s="9">
        <f t="shared" si="30"/>
        <v>2.3698042304829139</v>
      </c>
      <c r="K455" s="9">
        <f t="shared" si="31"/>
        <v>10.695298265768679</v>
      </c>
      <c r="L455" s="12" t="s">
        <v>143</v>
      </c>
      <c r="M455" s="12"/>
      <c r="N455" s="8" t="s">
        <v>45</v>
      </c>
      <c r="O455" s="35" t="s">
        <v>1280</v>
      </c>
      <c r="P455" s="35" t="s">
        <v>1281</v>
      </c>
    </row>
    <row r="456" spans="1:16" ht="15.75" x14ac:dyDescent="0.25">
      <c r="A456" s="183">
        <v>1705</v>
      </c>
      <c r="B456" s="12" t="s">
        <v>53</v>
      </c>
      <c r="C456" s="29" t="s">
        <v>146</v>
      </c>
      <c r="D456" s="23" t="s">
        <v>27</v>
      </c>
      <c r="E456" s="12">
        <v>240</v>
      </c>
      <c r="F456" s="20">
        <f t="shared" si="28"/>
        <v>76.39419404125286</v>
      </c>
      <c r="G456" s="20">
        <v>7</v>
      </c>
      <c r="H456" s="12">
        <v>14</v>
      </c>
      <c r="I456" s="9">
        <f t="shared" si="29"/>
        <v>0.45836516424751711</v>
      </c>
      <c r="J456" s="9">
        <f t="shared" si="30"/>
        <v>1.8614581087069562</v>
      </c>
      <c r="K456" s="9">
        <f t="shared" si="31"/>
        <v>6.4331101099593049</v>
      </c>
      <c r="L456" s="12" t="s">
        <v>143</v>
      </c>
      <c r="M456" s="12"/>
      <c r="N456" s="8" t="s">
        <v>45</v>
      </c>
      <c r="O456" s="35" t="s">
        <v>1159</v>
      </c>
      <c r="P456" s="35" t="s">
        <v>1282</v>
      </c>
    </row>
    <row r="457" spans="1:16" ht="15.75" x14ac:dyDescent="0.25">
      <c r="A457" s="183">
        <v>1706</v>
      </c>
      <c r="B457" s="12" t="s">
        <v>54</v>
      </c>
      <c r="C457" s="12" t="s">
        <v>19</v>
      </c>
      <c r="D457" s="12" t="s">
        <v>7</v>
      </c>
      <c r="E457" s="12">
        <v>52</v>
      </c>
      <c r="F457" s="20">
        <f t="shared" si="28"/>
        <v>16.552075375604787</v>
      </c>
      <c r="G457" s="20">
        <v>1</v>
      </c>
      <c r="H457" s="12">
        <v>5</v>
      </c>
      <c r="I457" s="9">
        <f t="shared" si="29"/>
        <v>2.1517697988286219E-2</v>
      </c>
      <c r="J457" s="9">
        <f t="shared" si="30"/>
        <v>-1.382389120590199</v>
      </c>
      <c r="K457" s="9">
        <f t="shared" si="31"/>
        <v>0.25097821897939893</v>
      </c>
      <c r="L457" s="12" t="s">
        <v>142</v>
      </c>
      <c r="M457" s="12" t="s">
        <v>51</v>
      </c>
      <c r="N457" s="8" t="s">
        <v>45</v>
      </c>
      <c r="O457" s="35" t="s">
        <v>1283</v>
      </c>
      <c r="P457" s="35" t="s">
        <v>1284</v>
      </c>
    </row>
    <row r="458" spans="1:16" ht="15.75" x14ac:dyDescent="0.25">
      <c r="A458" s="183">
        <v>1707</v>
      </c>
      <c r="B458" s="12" t="s">
        <v>63</v>
      </c>
      <c r="C458" s="16" t="s">
        <v>93</v>
      </c>
      <c r="D458" s="31" t="s">
        <v>92</v>
      </c>
      <c r="E458" s="12">
        <v>110</v>
      </c>
      <c r="F458" s="20">
        <f t="shared" si="28"/>
        <v>35.0140056022409</v>
      </c>
      <c r="G458" s="20">
        <v>3</v>
      </c>
      <c r="H458" s="12">
        <v>5</v>
      </c>
      <c r="I458" s="9">
        <f t="shared" si="29"/>
        <v>9.6288515406162484E-2</v>
      </c>
      <c r="J458" s="9">
        <f t="shared" si="30"/>
        <v>0.20674180814430887</v>
      </c>
      <c r="K458" s="9">
        <f t="shared" si="31"/>
        <v>1.229665041291734</v>
      </c>
      <c r="L458" s="12" t="s">
        <v>142</v>
      </c>
      <c r="M458" s="12"/>
      <c r="N458" s="8" t="s">
        <v>45</v>
      </c>
      <c r="O458" s="35" t="s">
        <v>1285</v>
      </c>
      <c r="P458" s="35" t="s">
        <v>1286</v>
      </c>
    </row>
    <row r="459" spans="1:16" ht="15.75" x14ac:dyDescent="0.25">
      <c r="A459" s="183">
        <v>1708</v>
      </c>
      <c r="B459" s="12" t="s">
        <v>53</v>
      </c>
      <c r="C459" s="29" t="s">
        <v>146</v>
      </c>
      <c r="D459" s="23" t="s">
        <v>27</v>
      </c>
      <c r="E459" s="12">
        <v>165</v>
      </c>
      <c r="F459" s="20">
        <f t="shared" si="28"/>
        <v>52.521008403361343</v>
      </c>
      <c r="G459" s="20">
        <v>5</v>
      </c>
      <c r="H459" s="12">
        <v>13</v>
      </c>
      <c r="I459" s="9">
        <f t="shared" si="29"/>
        <v>0.21664915966386558</v>
      </c>
      <c r="J459" s="9">
        <f t="shared" si="30"/>
        <v>1.0667333024417252</v>
      </c>
      <c r="K459" s="9">
        <f t="shared" si="31"/>
        <v>2.9058713754219574</v>
      </c>
      <c r="L459" s="12" t="s">
        <v>143</v>
      </c>
      <c r="M459" s="12"/>
      <c r="N459" s="8" t="s">
        <v>45</v>
      </c>
      <c r="O459" s="35" t="s">
        <v>1287</v>
      </c>
      <c r="P459" s="35" t="s">
        <v>1288</v>
      </c>
    </row>
    <row r="460" spans="1:16" ht="15.75" x14ac:dyDescent="0.25">
      <c r="A460" s="183">
        <v>1709</v>
      </c>
      <c r="B460" s="12" t="s">
        <v>53</v>
      </c>
      <c r="C460" s="29" t="s">
        <v>146</v>
      </c>
      <c r="D460" s="23" t="s">
        <v>27</v>
      </c>
      <c r="E460" s="12">
        <v>98</v>
      </c>
      <c r="F460" s="20">
        <f t="shared" si="28"/>
        <v>31.194295900178254</v>
      </c>
      <c r="G460" s="20">
        <v>3</v>
      </c>
      <c r="H460" s="12">
        <v>5</v>
      </c>
      <c r="I460" s="9">
        <f t="shared" si="29"/>
        <v>7.6426024955436725E-2</v>
      </c>
      <c r="J460" s="9">
        <f t="shared" si="30"/>
        <v>-3.8261025441124197E-2</v>
      </c>
      <c r="K460" s="9">
        <f t="shared" si="31"/>
        <v>0.96246168111515096</v>
      </c>
      <c r="L460" s="12" t="s">
        <v>142</v>
      </c>
      <c r="M460" s="12" t="s">
        <v>51</v>
      </c>
      <c r="N460" s="8" t="s">
        <v>45</v>
      </c>
      <c r="O460" s="35" t="s">
        <v>1289</v>
      </c>
      <c r="P460" s="35" t="s">
        <v>1290</v>
      </c>
    </row>
    <row r="461" spans="1:16" ht="15.75" x14ac:dyDescent="0.25">
      <c r="A461" s="183">
        <v>1710</v>
      </c>
      <c r="B461" s="12" t="s">
        <v>77</v>
      </c>
      <c r="C461" s="12" t="s">
        <v>131</v>
      </c>
      <c r="D461" s="12" t="s">
        <v>106</v>
      </c>
      <c r="E461" s="12">
        <v>198</v>
      </c>
      <c r="F461" s="20">
        <f t="shared" si="28"/>
        <v>63.025210084033617</v>
      </c>
      <c r="G461" s="20">
        <v>6</v>
      </c>
      <c r="H461" s="12">
        <v>7</v>
      </c>
      <c r="I461" s="9">
        <f t="shared" si="29"/>
        <v>0.31197478991596633</v>
      </c>
      <c r="J461" s="9">
        <f t="shared" si="30"/>
        <v>1.453437324401702</v>
      </c>
      <c r="K461" s="9">
        <f t="shared" si="31"/>
        <v>4.2777934363732184</v>
      </c>
      <c r="L461" s="12" t="s">
        <v>142</v>
      </c>
      <c r="M461" s="12"/>
      <c r="N461" s="8" t="s">
        <v>45</v>
      </c>
      <c r="O461" s="35" t="s">
        <v>1291</v>
      </c>
      <c r="P461" s="35" t="s">
        <v>1292</v>
      </c>
    </row>
    <row r="462" spans="1:16" ht="15.75" x14ac:dyDescent="0.25">
      <c r="A462" s="183">
        <v>1711</v>
      </c>
      <c r="B462" s="12" t="s">
        <v>78</v>
      </c>
      <c r="C462" s="14" t="s">
        <v>133</v>
      </c>
      <c r="D462" s="12" t="s">
        <v>97</v>
      </c>
      <c r="E462" s="12">
        <v>49</v>
      </c>
      <c r="F462" s="20">
        <f t="shared" si="28"/>
        <v>15.597147950089127</v>
      </c>
      <c r="G462" s="20">
        <v>1</v>
      </c>
      <c r="H462" s="12">
        <v>4</v>
      </c>
      <c r="I462" s="9">
        <f t="shared" si="29"/>
        <v>1.9106506238859181E-2</v>
      </c>
      <c r="J462" s="9">
        <f t="shared" si="30"/>
        <v>-1.5084261954087674</v>
      </c>
      <c r="K462" s="9">
        <f t="shared" si="31"/>
        <v>0.22125792082216006</v>
      </c>
      <c r="L462" s="12" t="s">
        <v>142</v>
      </c>
      <c r="M462" s="12"/>
      <c r="N462" s="8" t="s">
        <v>45</v>
      </c>
      <c r="O462" s="35" t="s">
        <v>1293</v>
      </c>
      <c r="P462" s="35" t="s">
        <v>1294</v>
      </c>
    </row>
    <row r="463" spans="1:16" ht="15.75" x14ac:dyDescent="0.25">
      <c r="A463" s="183">
        <v>1712</v>
      </c>
      <c r="B463" s="12" t="s">
        <v>8</v>
      </c>
      <c r="C463" s="30" t="s">
        <v>151</v>
      </c>
      <c r="D463" s="12" t="s">
        <v>27</v>
      </c>
      <c r="E463" s="12">
        <v>118</v>
      </c>
      <c r="F463" s="20">
        <f t="shared" si="28"/>
        <v>37.560478736949328</v>
      </c>
      <c r="G463" s="20">
        <v>3</v>
      </c>
      <c r="H463" s="12">
        <v>7</v>
      </c>
      <c r="I463" s="9">
        <f t="shared" si="29"/>
        <v>0.11080341227400051</v>
      </c>
      <c r="J463" s="9">
        <f t="shared" si="30"/>
        <v>0.35564504079026893</v>
      </c>
      <c r="K463" s="9">
        <f t="shared" si="31"/>
        <v>1.427100895742516</v>
      </c>
      <c r="L463" s="12" t="s">
        <v>142</v>
      </c>
      <c r="M463" s="12"/>
      <c r="N463" s="8" t="s">
        <v>45</v>
      </c>
      <c r="O463" s="35" t="s">
        <v>1295</v>
      </c>
      <c r="P463" s="35" t="s">
        <v>1296</v>
      </c>
    </row>
    <row r="464" spans="1:16" ht="15.75" x14ac:dyDescent="0.25">
      <c r="A464" s="183">
        <v>1713</v>
      </c>
      <c r="B464" s="12" t="s">
        <v>73</v>
      </c>
      <c r="C464" s="12" t="s">
        <v>130</v>
      </c>
      <c r="D464" s="23" t="s">
        <v>30</v>
      </c>
      <c r="E464" s="12">
        <v>33</v>
      </c>
      <c r="F464" s="20">
        <f t="shared" si="28"/>
        <v>10.504201680672269</v>
      </c>
      <c r="G464" s="20">
        <v>1</v>
      </c>
      <c r="H464" s="12">
        <v>3</v>
      </c>
      <c r="I464" s="9">
        <f t="shared" si="29"/>
        <v>8.6659663865546223E-3</v>
      </c>
      <c r="J464" s="9">
        <f t="shared" si="30"/>
        <v>-2.3468845098310025</v>
      </c>
      <c r="K464" s="9">
        <f t="shared" si="31"/>
        <v>9.5666747223737858E-2</v>
      </c>
      <c r="L464" s="12" t="s">
        <v>142</v>
      </c>
      <c r="M464" s="12"/>
      <c r="N464" s="8" t="s">
        <v>45</v>
      </c>
      <c r="O464" s="35" t="s">
        <v>1297</v>
      </c>
      <c r="P464" s="35" t="s">
        <v>1298</v>
      </c>
    </row>
    <row r="465" spans="1:16" ht="15.75" x14ac:dyDescent="0.25">
      <c r="A465" s="183">
        <v>1714</v>
      </c>
      <c r="B465" s="12" t="s">
        <v>73</v>
      </c>
      <c r="C465" s="12" t="s">
        <v>130</v>
      </c>
      <c r="D465" s="23" t="s">
        <v>30</v>
      </c>
      <c r="E465" s="12">
        <v>43</v>
      </c>
      <c r="F465" s="20">
        <f t="shared" si="28"/>
        <v>13.687293099057806</v>
      </c>
      <c r="G465" s="20">
        <v>1</v>
      </c>
      <c r="H465" s="12">
        <v>4</v>
      </c>
      <c r="I465" s="9">
        <f t="shared" si="29"/>
        <v>1.4713840081487146E-2</v>
      </c>
      <c r="J465" s="9">
        <f t="shared" si="30"/>
        <v>-1.7854716023153614</v>
      </c>
      <c r="K465" s="9">
        <f t="shared" si="31"/>
        <v>0.16771794617454117</v>
      </c>
      <c r="L465" s="12" t="s">
        <v>142</v>
      </c>
      <c r="M465" s="12"/>
      <c r="N465" s="8" t="s">
        <v>45</v>
      </c>
      <c r="O465" s="35" t="s">
        <v>1299</v>
      </c>
      <c r="P465" s="35" t="s">
        <v>515</v>
      </c>
    </row>
    <row r="466" spans="1:16" ht="15.75" x14ac:dyDescent="0.25">
      <c r="A466" s="183">
        <v>1715</v>
      </c>
      <c r="B466" s="12" t="s">
        <v>80</v>
      </c>
      <c r="C466" s="14" t="s">
        <v>90</v>
      </c>
      <c r="D466" s="15" t="s">
        <v>28</v>
      </c>
      <c r="E466" s="12">
        <v>82</v>
      </c>
      <c r="F466" s="20">
        <f t="shared" si="28"/>
        <v>26.101349630761394</v>
      </c>
      <c r="G466" s="20">
        <v>2</v>
      </c>
      <c r="H466" s="12">
        <v>10</v>
      </c>
      <c r="I466" s="9">
        <f t="shared" si="29"/>
        <v>5.3507766743060854E-2</v>
      </c>
      <c r="J466" s="9">
        <f t="shared" si="30"/>
        <v>-0.41632552425392522</v>
      </c>
      <c r="K466" s="9">
        <f t="shared" si="31"/>
        <v>0.65946556350457108</v>
      </c>
      <c r="L466" s="12" t="s">
        <v>142</v>
      </c>
      <c r="M466" s="12"/>
      <c r="N466" s="8" t="s">
        <v>45</v>
      </c>
      <c r="O466" s="35" t="s">
        <v>1349</v>
      </c>
      <c r="P466" s="35" t="s">
        <v>1350</v>
      </c>
    </row>
    <row r="467" spans="1:16" ht="15.75" x14ac:dyDescent="0.25">
      <c r="A467" s="183">
        <v>1716</v>
      </c>
      <c r="B467" s="12" t="s">
        <v>53</v>
      </c>
      <c r="C467" s="29" t="s">
        <v>146</v>
      </c>
      <c r="D467" s="23" t="s">
        <v>27</v>
      </c>
      <c r="E467" s="12">
        <v>153</v>
      </c>
      <c r="F467" s="20">
        <f t="shared" si="28"/>
        <v>48.701298701298704</v>
      </c>
      <c r="G467" s="20">
        <v>4</v>
      </c>
      <c r="H467" s="12">
        <v>12</v>
      </c>
      <c r="I467" s="9">
        <f t="shared" si="29"/>
        <v>0.18628246753246755</v>
      </c>
      <c r="J467" s="9">
        <f t="shared" si="30"/>
        <v>0.90658178357194874</v>
      </c>
      <c r="K467" s="9">
        <f t="shared" si="31"/>
        <v>2.4758450784308761</v>
      </c>
      <c r="L467" s="12" t="s">
        <v>143</v>
      </c>
      <c r="M467" s="12"/>
      <c r="N467" s="8" t="s">
        <v>45</v>
      </c>
      <c r="O467" s="35" t="s">
        <v>1285</v>
      </c>
      <c r="P467" s="35" t="s">
        <v>1351</v>
      </c>
    </row>
    <row r="468" spans="1:16" ht="15.75" x14ac:dyDescent="0.25">
      <c r="A468" s="183">
        <v>1717</v>
      </c>
      <c r="B468" s="12" t="s">
        <v>80</v>
      </c>
      <c r="C468" s="14" t="s">
        <v>90</v>
      </c>
      <c r="D468" s="15" t="s">
        <v>28</v>
      </c>
      <c r="E468" s="12">
        <v>137</v>
      </c>
      <c r="F468" s="20">
        <f t="shared" si="28"/>
        <v>43.608352431881848</v>
      </c>
      <c r="G468" s="20">
        <v>4</v>
      </c>
      <c r="H468" s="12">
        <v>14</v>
      </c>
      <c r="I468" s="9">
        <f t="shared" si="29"/>
        <v>0.14935860707919535</v>
      </c>
      <c r="J468" s="9">
        <f t="shared" si="30"/>
        <v>0.67230249598004566</v>
      </c>
      <c r="K468" s="9">
        <f t="shared" si="31"/>
        <v>1.9587421283714281</v>
      </c>
      <c r="L468" s="12" t="s">
        <v>143</v>
      </c>
      <c r="M468" s="12"/>
      <c r="N468" s="8" t="s">
        <v>45</v>
      </c>
      <c r="O468" s="35" t="s">
        <v>1352</v>
      </c>
      <c r="P468" s="35" t="s">
        <v>1353</v>
      </c>
    </row>
    <row r="469" spans="1:16" ht="15.75" x14ac:dyDescent="0.25">
      <c r="A469" s="183">
        <v>1718</v>
      </c>
      <c r="B469" s="12" t="s">
        <v>80</v>
      </c>
      <c r="C469" s="14" t="s">
        <v>90</v>
      </c>
      <c r="D469" s="15" t="s">
        <v>28</v>
      </c>
      <c r="E469" s="12">
        <v>95</v>
      </c>
      <c r="F469" s="20">
        <f t="shared" si="28"/>
        <v>30.239368474662594</v>
      </c>
      <c r="G469" s="20">
        <v>3</v>
      </c>
      <c r="H469" s="12">
        <v>14</v>
      </c>
      <c r="I469" s="9">
        <f t="shared" si="29"/>
        <v>7.1818500127323645E-2</v>
      </c>
      <c r="J469" s="9">
        <f t="shared" si="30"/>
        <v>-0.10420416061665971</v>
      </c>
      <c r="K469" s="9">
        <f t="shared" si="31"/>
        <v>0.90104132148969274</v>
      </c>
      <c r="L469" s="12" t="s">
        <v>143</v>
      </c>
      <c r="M469" s="12"/>
      <c r="N469" s="8" t="s">
        <v>45</v>
      </c>
      <c r="O469" s="35" t="s">
        <v>1354</v>
      </c>
      <c r="P469" s="35" t="s">
        <v>1355</v>
      </c>
    </row>
    <row r="470" spans="1:16" ht="15.75" x14ac:dyDescent="0.25">
      <c r="A470" s="183">
        <v>1719</v>
      </c>
      <c r="B470" s="12" t="s">
        <v>53</v>
      </c>
      <c r="C470" s="29" t="s">
        <v>146</v>
      </c>
      <c r="D470" s="23" t="s">
        <v>27</v>
      </c>
      <c r="E470" s="12">
        <v>228</v>
      </c>
      <c r="F470" s="20">
        <f t="shared" si="28"/>
        <v>72.574484339190221</v>
      </c>
      <c r="G470" s="20">
        <v>7</v>
      </c>
      <c r="H470" s="12">
        <v>14</v>
      </c>
      <c r="I470" s="9">
        <f t="shared" si="29"/>
        <v>0.41367456073338432</v>
      </c>
      <c r="J470" s="9">
        <f t="shared" si="30"/>
        <v>1.7526650313109622</v>
      </c>
      <c r="K470" s="9">
        <f t="shared" si="31"/>
        <v>5.7699593262071636</v>
      </c>
      <c r="L470" s="12" t="s">
        <v>143</v>
      </c>
      <c r="M470" s="12"/>
      <c r="N470" s="8" t="s">
        <v>45</v>
      </c>
      <c r="O470" s="35" t="s">
        <v>1356</v>
      </c>
      <c r="P470" s="35" t="s">
        <v>1357</v>
      </c>
    </row>
    <row r="471" spans="1:16" ht="15.75" x14ac:dyDescent="0.25">
      <c r="A471" s="183">
        <v>1720</v>
      </c>
      <c r="B471" s="12" t="s">
        <v>80</v>
      </c>
      <c r="C471" s="14" t="s">
        <v>90</v>
      </c>
      <c r="D471" s="15" t="s">
        <v>28</v>
      </c>
      <c r="E471" s="12">
        <v>56</v>
      </c>
      <c r="F471" s="20">
        <f t="shared" si="28"/>
        <v>17.825311942959001</v>
      </c>
      <c r="G471" s="20">
        <v>1</v>
      </c>
      <c r="H471" s="12">
        <v>8</v>
      </c>
      <c r="I471" s="9">
        <f t="shared" si="29"/>
        <v>2.4955436720142603E-2</v>
      </c>
      <c r="J471" s="9">
        <f t="shared" si="30"/>
        <v>-1.2252061116521551</v>
      </c>
      <c r="K471" s="9">
        <f t="shared" si="31"/>
        <v>0.29369715967786642</v>
      </c>
      <c r="L471" s="12" t="s">
        <v>142</v>
      </c>
      <c r="M471" s="12"/>
      <c r="N471" s="8" t="s">
        <v>45</v>
      </c>
      <c r="O471" s="35" t="s">
        <v>1358</v>
      </c>
      <c r="P471" s="35" t="s">
        <v>1359</v>
      </c>
    </row>
    <row r="472" spans="1:16" ht="15.75" x14ac:dyDescent="0.25">
      <c r="A472" s="183">
        <v>1721</v>
      </c>
      <c r="B472" s="12" t="s">
        <v>104</v>
      </c>
      <c r="C472" s="17" t="s">
        <v>145</v>
      </c>
      <c r="D472" s="15" t="s">
        <v>28</v>
      </c>
      <c r="E472" s="12">
        <v>74</v>
      </c>
      <c r="F472" s="20">
        <f t="shared" si="28"/>
        <v>23.554876496052966</v>
      </c>
      <c r="G472" s="20">
        <v>2</v>
      </c>
      <c r="H472" s="12">
        <v>7</v>
      </c>
      <c r="I472" s="9">
        <f t="shared" si="29"/>
        <v>4.3576521517697982E-2</v>
      </c>
      <c r="J472" s="9">
        <f t="shared" si="30"/>
        <v>-0.6340549850153625</v>
      </c>
      <c r="K472" s="9">
        <f t="shared" si="31"/>
        <v>0.53043652199980107</v>
      </c>
      <c r="L472" s="12" t="s">
        <v>142</v>
      </c>
      <c r="M472" s="12"/>
      <c r="N472" s="8" t="s">
        <v>45</v>
      </c>
      <c r="O472" s="35" t="s">
        <v>1360</v>
      </c>
      <c r="P472" s="35" t="s">
        <v>1361</v>
      </c>
    </row>
    <row r="473" spans="1:16" ht="15.75" x14ac:dyDescent="0.25">
      <c r="A473" s="183">
        <v>1722</v>
      </c>
      <c r="B473" s="12" t="s">
        <v>111</v>
      </c>
      <c r="C473" s="12" t="s">
        <v>148</v>
      </c>
      <c r="D473" s="12" t="s">
        <v>30</v>
      </c>
      <c r="E473" s="12">
        <v>54</v>
      </c>
      <c r="F473" s="20">
        <f t="shared" si="28"/>
        <v>17.188693659281896</v>
      </c>
      <c r="G473" s="20">
        <v>1</v>
      </c>
      <c r="H473" s="12">
        <v>7</v>
      </c>
      <c r="I473" s="9">
        <f t="shared" si="29"/>
        <v>2.3204736440030557E-2</v>
      </c>
      <c r="J473" s="9">
        <f t="shared" si="30"/>
        <v>-1.3023418849385804</v>
      </c>
      <c r="K473" s="9">
        <f t="shared" si="31"/>
        <v>0.27189430168966694</v>
      </c>
      <c r="L473" s="12" t="s">
        <v>142</v>
      </c>
      <c r="M473" s="12"/>
      <c r="N473" s="8" t="s">
        <v>45</v>
      </c>
      <c r="O473" s="35" t="s">
        <v>1362</v>
      </c>
      <c r="P473" s="35" t="s">
        <v>1363</v>
      </c>
    </row>
    <row r="474" spans="1:16" ht="15.75" x14ac:dyDescent="0.25">
      <c r="A474" s="183">
        <v>1723</v>
      </c>
      <c r="B474" s="12" t="s">
        <v>111</v>
      </c>
      <c r="C474" s="12" t="s">
        <v>148</v>
      </c>
      <c r="D474" s="12" t="s">
        <v>30</v>
      </c>
      <c r="E474" s="12">
        <v>62</v>
      </c>
      <c r="F474" s="20">
        <f t="shared" si="28"/>
        <v>19.735166793990324</v>
      </c>
      <c r="G474" s="20">
        <v>2</v>
      </c>
      <c r="H474" s="12">
        <v>7</v>
      </c>
      <c r="I474" s="9">
        <f t="shared" si="29"/>
        <v>3.0589508530685004E-2</v>
      </c>
      <c r="J474" s="9">
        <f t="shared" si="30"/>
        <v>-1.0093250170207675</v>
      </c>
      <c r="K474" s="9">
        <f t="shared" si="31"/>
        <v>0.36446490417157018</v>
      </c>
      <c r="L474" s="12" t="s">
        <v>142</v>
      </c>
      <c r="M474" s="12"/>
      <c r="N474" s="8" t="s">
        <v>45</v>
      </c>
      <c r="O474" s="35" t="s">
        <v>1364</v>
      </c>
      <c r="P474" s="35" t="s">
        <v>1365</v>
      </c>
    </row>
    <row r="475" spans="1:16" ht="15.75" x14ac:dyDescent="0.25">
      <c r="A475" s="183">
        <v>1724</v>
      </c>
      <c r="B475" s="12" t="s">
        <v>50</v>
      </c>
      <c r="C475" s="12" t="s">
        <v>122</v>
      </c>
      <c r="D475" s="12" t="s">
        <v>107</v>
      </c>
      <c r="E475" s="12">
        <v>35</v>
      </c>
      <c r="F475" s="20">
        <f t="shared" si="28"/>
        <v>11.140819964349376</v>
      </c>
      <c r="G475" s="20">
        <v>1</v>
      </c>
      <c r="H475" s="12">
        <v>3</v>
      </c>
      <c r="I475" s="9">
        <f t="shared" si="29"/>
        <v>9.7482174688057043E-3</v>
      </c>
      <c r="J475" s="9">
        <f t="shared" si="30"/>
        <v>-2.2220838092823607</v>
      </c>
      <c r="K475" s="9">
        <f t="shared" si="31"/>
        <v>0.10838302379668988</v>
      </c>
      <c r="L475" s="12" t="s">
        <v>142</v>
      </c>
      <c r="M475" s="12" t="s">
        <v>51</v>
      </c>
      <c r="N475" s="8" t="s">
        <v>45</v>
      </c>
      <c r="O475" s="35" t="s">
        <v>1366</v>
      </c>
      <c r="P475" s="35" t="s">
        <v>1365</v>
      </c>
    </row>
    <row r="476" spans="1:16" ht="15.75" x14ac:dyDescent="0.25">
      <c r="A476" s="183">
        <v>1725</v>
      </c>
      <c r="B476" s="12" t="s">
        <v>77</v>
      </c>
      <c r="C476" s="12" t="s">
        <v>131</v>
      </c>
      <c r="D476" s="12" t="s">
        <v>106</v>
      </c>
      <c r="E476" s="12">
        <v>35</v>
      </c>
      <c r="F476" s="20">
        <f t="shared" si="28"/>
        <v>11.140819964349376</v>
      </c>
      <c r="G476" s="20">
        <v>1</v>
      </c>
      <c r="H476" s="12">
        <v>3</v>
      </c>
      <c r="I476" s="9">
        <f t="shared" si="29"/>
        <v>9.7482174688057043E-3</v>
      </c>
      <c r="J476" s="9">
        <f t="shared" si="30"/>
        <v>-2.2220838092823607</v>
      </c>
      <c r="K476" s="9">
        <f t="shared" si="31"/>
        <v>0.10838302379668988</v>
      </c>
      <c r="L476" s="12" t="s">
        <v>142</v>
      </c>
      <c r="M476" s="12"/>
      <c r="N476" s="8" t="s">
        <v>45</v>
      </c>
      <c r="O476" s="35" t="s">
        <v>1367</v>
      </c>
      <c r="P476" s="35" t="s">
        <v>1368</v>
      </c>
    </row>
    <row r="477" spans="1:16" ht="15.75" x14ac:dyDescent="0.25">
      <c r="A477" s="183">
        <v>1726</v>
      </c>
      <c r="B477" s="12" t="s">
        <v>80</v>
      </c>
      <c r="C477" s="14" t="s">
        <v>90</v>
      </c>
      <c r="D477" s="15" t="s">
        <v>28</v>
      </c>
      <c r="E477" s="12">
        <v>127</v>
      </c>
      <c r="F477" s="20">
        <f t="shared" si="28"/>
        <v>40.425261013496311</v>
      </c>
      <c r="G477" s="20">
        <v>4</v>
      </c>
      <c r="H477" s="12">
        <v>14</v>
      </c>
      <c r="I477" s="9">
        <f t="shared" si="29"/>
        <v>0.1283502037178508</v>
      </c>
      <c r="J477" s="9">
        <f t="shared" si="30"/>
        <v>0.51154376267726498</v>
      </c>
      <c r="K477" s="9">
        <f t="shared" si="31"/>
        <v>1.6678639947246003</v>
      </c>
      <c r="L477" s="12" t="s">
        <v>143</v>
      </c>
      <c r="M477" s="12"/>
      <c r="N477" s="8" t="s">
        <v>45</v>
      </c>
      <c r="O477" s="35" t="s">
        <v>1369</v>
      </c>
      <c r="P477" s="35" t="s">
        <v>1370</v>
      </c>
    </row>
    <row r="478" spans="1:16" ht="15.75" x14ac:dyDescent="0.25">
      <c r="A478" s="183">
        <v>1727</v>
      </c>
      <c r="B478" s="12" t="s">
        <v>77</v>
      </c>
      <c r="C478" s="12" t="s">
        <v>131</v>
      </c>
      <c r="D478" s="12" t="s">
        <v>106</v>
      </c>
      <c r="E478" s="12">
        <v>72</v>
      </c>
      <c r="F478" s="20">
        <f t="shared" si="28"/>
        <v>22.918258212375861</v>
      </c>
      <c r="G478" s="20">
        <v>2</v>
      </c>
      <c r="H478" s="12">
        <v>5</v>
      </c>
      <c r="I478" s="9">
        <f t="shared" si="29"/>
        <v>4.1252864782276556E-2</v>
      </c>
      <c r="J478" s="9">
        <f t="shared" si="30"/>
        <v>-0.69216820926835343</v>
      </c>
      <c r="K478" s="9">
        <f t="shared" si="31"/>
        <v>0.50048972532019842</v>
      </c>
      <c r="L478" s="12" t="s">
        <v>142</v>
      </c>
      <c r="M478" s="12" t="s">
        <v>48</v>
      </c>
      <c r="N478" s="8" t="s">
        <v>45</v>
      </c>
      <c r="O478" s="35" t="s">
        <v>1371</v>
      </c>
      <c r="P478" s="35" t="s">
        <v>484</v>
      </c>
    </row>
    <row r="479" spans="1:16" ht="15.75" x14ac:dyDescent="0.25">
      <c r="A479" s="183">
        <v>1728</v>
      </c>
      <c r="B479" s="12" t="s">
        <v>77</v>
      </c>
      <c r="C479" s="12" t="s">
        <v>131</v>
      </c>
      <c r="D479" s="12" t="s">
        <v>106</v>
      </c>
      <c r="E479" s="12">
        <v>35</v>
      </c>
      <c r="F479" s="20">
        <f t="shared" si="28"/>
        <v>11.140819964349376</v>
      </c>
      <c r="G479" s="20">
        <v>1</v>
      </c>
      <c r="H479" s="12">
        <v>4</v>
      </c>
      <c r="I479" s="9">
        <f t="shared" si="29"/>
        <v>9.7482174688057043E-3</v>
      </c>
      <c r="J479" s="9">
        <f t="shared" si="30"/>
        <v>-2.2220838092823607</v>
      </c>
      <c r="K479" s="9">
        <f t="shared" si="31"/>
        <v>0.10838302379668988</v>
      </c>
      <c r="L479" s="12" t="s">
        <v>142</v>
      </c>
      <c r="M479" s="12"/>
      <c r="N479" s="8" t="s">
        <v>45</v>
      </c>
      <c r="O479" s="35" t="s">
        <v>1374</v>
      </c>
      <c r="P479" s="35" t="s">
        <v>1375</v>
      </c>
    </row>
    <row r="480" spans="1:16" ht="15.75" x14ac:dyDescent="0.25">
      <c r="A480" s="183">
        <v>1729</v>
      </c>
      <c r="B480" s="12" t="s">
        <v>77</v>
      </c>
      <c r="C480" s="12" t="s">
        <v>131</v>
      </c>
      <c r="D480" s="12" t="s">
        <v>106</v>
      </c>
      <c r="E480" s="12">
        <v>36</v>
      </c>
      <c r="F480" s="20">
        <f t="shared" si="28"/>
        <v>11.45912910618793</v>
      </c>
      <c r="G480" s="20">
        <v>1</v>
      </c>
      <c r="H480" s="12">
        <v>3</v>
      </c>
      <c r="I480" s="9">
        <f t="shared" si="29"/>
        <v>1.0313216195569139E-2</v>
      </c>
      <c r="J480" s="9">
        <f t="shared" si="30"/>
        <v>-2.1623333792359976</v>
      </c>
      <c r="K480" s="9">
        <f t="shared" si="31"/>
        <v>0.11505633750415478</v>
      </c>
      <c r="L480" s="12" t="s">
        <v>142</v>
      </c>
      <c r="M480" s="12"/>
      <c r="N480" s="8" t="s">
        <v>45</v>
      </c>
      <c r="O480" s="35" t="s">
        <v>1376</v>
      </c>
      <c r="P480" s="35" t="s">
        <v>1377</v>
      </c>
    </row>
    <row r="481" spans="1:16" ht="15.75" x14ac:dyDescent="0.25">
      <c r="A481" s="183">
        <v>1730</v>
      </c>
      <c r="B481" s="12" t="s">
        <v>77</v>
      </c>
      <c r="C481" s="12" t="s">
        <v>131</v>
      </c>
      <c r="D481" s="12" t="s">
        <v>106</v>
      </c>
      <c r="E481" s="12">
        <v>273</v>
      </c>
      <c r="F481" s="20">
        <f t="shared" si="28"/>
        <v>86.898395721925141</v>
      </c>
      <c r="G481" s="20">
        <v>8</v>
      </c>
      <c r="H481" s="12">
        <v>12</v>
      </c>
      <c r="I481" s="9">
        <f t="shared" si="29"/>
        <v>0.59308155080213909</v>
      </c>
      <c r="J481" s="9">
        <f t="shared" si="30"/>
        <v>2.1347126298858923</v>
      </c>
      <c r="K481" s="9">
        <f t="shared" si="31"/>
        <v>8.4546165536065576</v>
      </c>
      <c r="L481" s="12" t="s">
        <v>143</v>
      </c>
      <c r="M481" s="12" t="s">
        <v>48</v>
      </c>
      <c r="N481" s="8" t="s">
        <v>45</v>
      </c>
      <c r="O481" s="35" t="s">
        <v>978</v>
      </c>
      <c r="P481" s="35" t="s">
        <v>979</v>
      </c>
    </row>
    <row r="482" spans="1:16" ht="15.75" x14ac:dyDescent="0.25">
      <c r="A482" s="183">
        <v>1731</v>
      </c>
      <c r="B482" s="12" t="s">
        <v>46</v>
      </c>
      <c r="C482" s="19" t="s">
        <v>149</v>
      </c>
      <c r="D482" s="12" t="s">
        <v>29</v>
      </c>
      <c r="E482" s="12">
        <v>61</v>
      </c>
      <c r="F482" s="20">
        <f t="shared" si="28"/>
        <v>19.416857652151769</v>
      </c>
      <c r="G482" s="20">
        <v>1</v>
      </c>
      <c r="H482" s="12">
        <v>3</v>
      </c>
      <c r="I482" s="9">
        <f t="shared" si="29"/>
        <v>2.9610707919531448E-2</v>
      </c>
      <c r="J482" s="9">
        <f t="shared" si="30"/>
        <v>-1.0438135817898138</v>
      </c>
      <c r="K482" s="9">
        <f t="shared" si="31"/>
        <v>0.35210932057348859</v>
      </c>
      <c r="L482" s="12" t="s">
        <v>142</v>
      </c>
      <c r="M482" s="12"/>
      <c r="N482" s="8" t="s">
        <v>45</v>
      </c>
      <c r="O482" s="35" t="s">
        <v>1090</v>
      </c>
      <c r="P482" s="35" t="s">
        <v>1091</v>
      </c>
    </row>
    <row r="483" spans="1:16" ht="15.75" x14ac:dyDescent="0.25">
      <c r="A483" s="183">
        <v>1732</v>
      </c>
      <c r="B483" s="12" t="s">
        <v>63</v>
      </c>
      <c r="C483" s="16" t="s">
        <v>93</v>
      </c>
      <c r="D483" s="31" t="s">
        <v>92</v>
      </c>
      <c r="E483" s="12">
        <v>70</v>
      </c>
      <c r="F483" s="20">
        <f t="shared" si="28"/>
        <v>22.281639928698752</v>
      </c>
      <c r="G483" s="20">
        <v>2</v>
      </c>
      <c r="H483" s="12">
        <v>4</v>
      </c>
      <c r="I483" s="9">
        <f t="shared" si="29"/>
        <v>3.8992869875222817E-2</v>
      </c>
      <c r="J483" s="9">
        <f t="shared" si="30"/>
        <v>-0.75191863931471659</v>
      </c>
      <c r="K483" s="9">
        <f t="shared" si="31"/>
        <v>0.47146112057859513</v>
      </c>
      <c r="L483" s="12" t="s">
        <v>142</v>
      </c>
      <c r="M483" s="12"/>
      <c r="N483" s="8" t="s">
        <v>45</v>
      </c>
      <c r="O483" s="35" t="s">
        <v>1060</v>
      </c>
      <c r="P483" s="35" t="s">
        <v>1061</v>
      </c>
    </row>
    <row r="484" spans="1:16" ht="15.75" x14ac:dyDescent="0.25">
      <c r="A484" s="183">
        <v>1733</v>
      </c>
      <c r="B484" s="12" t="s">
        <v>77</v>
      </c>
      <c r="C484" s="12" t="s">
        <v>131</v>
      </c>
      <c r="D484" s="12" t="s">
        <v>106</v>
      </c>
      <c r="E484" s="12">
        <v>204</v>
      </c>
      <c r="F484" s="20">
        <f t="shared" si="28"/>
        <v>64.935064935064929</v>
      </c>
      <c r="G484" s="20">
        <v>6</v>
      </c>
      <c r="H484" s="12">
        <v>8</v>
      </c>
      <c r="I484" s="9">
        <f t="shared" si="29"/>
        <v>0.33116883116883117</v>
      </c>
      <c r="J484" s="9">
        <f t="shared" si="30"/>
        <v>1.5167554592421757</v>
      </c>
      <c r="K484" s="9">
        <f t="shared" si="31"/>
        <v>4.5574144641455216</v>
      </c>
      <c r="L484" s="12" t="s">
        <v>142</v>
      </c>
      <c r="M484" s="12" t="s">
        <v>48</v>
      </c>
      <c r="N484" s="8" t="s">
        <v>45</v>
      </c>
      <c r="O484" s="35" t="s">
        <v>1062</v>
      </c>
      <c r="P484" s="35" t="s">
        <v>1063</v>
      </c>
    </row>
    <row r="485" spans="1:16" ht="15.75" x14ac:dyDescent="0.25">
      <c r="A485" s="183">
        <v>1734</v>
      </c>
      <c r="B485" s="12" t="s">
        <v>77</v>
      </c>
      <c r="C485" s="12" t="s">
        <v>131</v>
      </c>
      <c r="D485" s="12" t="s">
        <v>106</v>
      </c>
      <c r="E485" s="12">
        <v>174</v>
      </c>
      <c r="F485" s="20">
        <f t="shared" si="28"/>
        <v>55.385790679908325</v>
      </c>
      <c r="G485" s="20">
        <v>5</v>
      </c>
      <c r="H485" s="12">
        <v>8</v>
      </c>
      <c r="I485" s="9">
        <f t="shared" si="29"/>
        <v>0.24092818945760117</v>
      </c>
      <c r="J485" s="9">
        <f t="shared" si="30"/>
        <v>1.179379241932609</v>
      </c>
      <c r="K485" s="9">
        <f t="shared" si="31"/>
        <v>3.252354650740414</v>
      </c>
      <c r="L485" s="12" t="s">
        <v>142</v>
      </c>
      <c r="M485" s="12" t="s">
        <v>48</v>
      </c>
      <c r="N485" s="8" t="s">
        <v>45</v>
      </c>
      <c r="O485" s="35" t="s">
        <v>1064</v>
      </c>
      <c r="P485" s="35" t="s">
        <v>507</v>
      </c>
    </row>
    <row r="486" spans="1:16" ht="15.75" x14ac:dyDescent="0.25">
      <c r="A486" s="183">
        <v>1735</v>
      </c>
      <c r="B486" s="12" t="s">
        <v>77</v>
      </c>
      <c r="C486" s="12" t="s">
        <v>131</v>
      </c>
      <c r="D486" s="12" t="s">
        <v>106</v>
      </c>
      <c r="E486" s="12">
        <v>213</v>
      </c>
      <c r="F486" s="20">
        <f t="shared" si="28"/>
        <v>67.799847211611919</v>
      </c>
      <c r="G486" s="20">
        <v>6</v>
      </c>
      <c r="H486" s="12">
        <v>9</v>
      </c>
      <c r="I486" s="9">
        <f t="shared" si="29"/>
        <v>0.36103418640183349</v>
      </c>
      <c r="J486" s="9">
        <f t="shared" si="30"/>
        <v>1.6083236357682837</v>
      </c>
      <c r="K486" s="9">
        <f t="shared" si="31"/>
        <v>4.9944317195495413</v>
      </c>
      <c r="L486" s="12" t="s">
        <v>142</v>
      </c>
      <c r="M486" s="12" t="s">
        <v>48</v>
      </c>
      <c r="N486" s="8" t="s">
        <v>45</v>
      </c>
      <c r="O486" s="35" t="s">
        <v>447</v>
      </c>
      <c r="P486" s="35" t="s">
        <v>448</v>
      </c>
    </row>
    <row r="487" spans="1:16" ht="15.75" x14ac:dyDescent="0.25">
      <c r="A487" s="183">
        <v>1736</v>
      </c>
      <c r="B487" s="12" t="s">
        <v>73</v>
      </c>
      <c r="C487" s="12" t="s">
        <v>130</v>
      </c>
      <c r="D487" s="23" t="s">
        <v>30</v>
      </c>
      <c r="E487" s="12">
        <v>45</v>
      </c>
      <c r="F487" s="20">
        <f t="shared" si="28"/>
        <v>14.323911382734913</v>
      </c>
      <c r="G487" s="20">
        <v>1</v>
      </c>
      <c r="H487" s="12">
        <v>5</v>
      </c>
      <c r="I487" s="9">
        <f t="shared" si="29"/>
        <v>1.611440030557678E-2</v>
      </c>
      <c r="J487" s="9">
        <f t="shared" si="30"/>
        <v>-1.6890459068985582</v>
      </c>
      <c r="K487" s="9">
        <f t="shared" si="31"/>
        <v>0.18469565680810318</v>
      </c>
      <c r="L487" s="12" t="s">
        <v>142</v>
      </c>
      <c r="M487" s="12"/>
      <c r="N487" s="8" t="s">
        <v>45</v>
      </c>
      <c r="O487" s="35" t="s">
        <v>473</v>
      </c>
      <c r="P487" s="35" t="s">
        <v>474</v>
      </c>
    </row>
    <row r="488" spans="1:16" ht="15.75" x14ac:dyDescent="0.25">
      <c r="A488" s="183">
        <v>1737</v>
      </c>
      <c r="B488" s="12" t="s">
        <v>8</v>
      </c>
      <c r="C488" s="30" t="s">
        <v>151</v>
      </c>
      <c r="D488" s="12" t="s">
        <v>27</v>
      </c>
      <c r="E488" s="12">
        <v>164</v>
      </c>
      <c r="F488" s="20">
        <f t="shared" si="28"/>
        <v>52.202699261522788</v>
      </c>
      <c r="G488" s="20">
        <v>5</v>
      </c>
      <c r="H488" s="12">
        <v>10</v>
      </c>
      <c r="I488" s="9">
        <f t="shared" si="29"/>
        <v>0.21403106697224342</v>
      </c>
      <c r="J488" s="9">
        <f t="shared" si="30"/>
        <v>1.053839645713718</v>
      </c>
      <c r="K488" s="9">
        <f t="shared" si="31"/>
        <v>2.8686445779191767</v>
      </c>
      <c r="L488" s="12" t="s">
        <v>142</v>
      </c>
      <c r="M488" s="12"/>
      <c r="N488" s="8" t="s">
        <v>45</v>
      </c>
      <c r="O488" s="35" t="s">
        <v>372</v>
      </c>
      <c r="P488" s="35" t="s">
        <v>438</v>
      </c>
    </row>
    <row r="489" spans="1:16" ht="15.75" x14ac:dyDescent="0.25">
      <c r="A489" s="183">
        <v>1738</v>
      </c>
      <c r="B489" s="12" t="s">
        <v>53</v>
      </c>
      <c r="C489" s="29" t="s">
        <v>146</v>
      </c>
      <c r="D489" s="23" t="s">
        <v>27</v>
      </c>
      <c r="E489" s="12">
        <v>118</v>
      </c>
      <c r="F489" s="20">
        <f t="shared" si="28"/>
        <v>37.560478736949328</v>
      </c>
      <c r="G489" s="20">
        <v>3</v>
      </c>
      <c r="H489" s="12">
        <v>10</v>
      </c>
      <c r="I489" s="9">
        <f t="shared" si="29"/>
        <v>0.11080341227400051</v>
      </c>
      <c r="J489" s="9">
        <f t="shared" si="30"/>
        <v>0.35564504079026893</v>
      </c>
      <c r="K489" s="9">
        <f t="shared" si="31"/>
        <v>1.427100895742516</v>
      </c>
      <c r="L489" s="12" t="s">
        <v>142</v>
      </c>
      <c r="M489" s="12"/>
      <c r="N489" s="8" t="s">
        <v>45</v>
      </c>
      <c r="O489" s="35" t="s">
        <v>1106</v>
      </c>
      <c r="P489" s="35" t="s">
        <v>1107</v>
      </c>
    </row>
    <row r="490" spans="1:16" ht="15.75" x14ac:dyDescent="0.25">
      <c r="A490" s="183">
        <v>1739</v>
      </c>
      <c r="B490" s="12" t="s">
        <v>9</v>
      </c>
      <c r="C490" s="12" t="s">
        <v>129</v>
      </c>
      <c r="D490" s="12" t="s">
        <v>13</v>
      </c>
      <c r="E490" s="12">
        <v>32</v>
      </c>
      <c r="F490" s="20">
        <f t="shared" si="28"/>
        <v>10.185892538833716</v>
      </c>
      <c r="G490" s="20">
        <v>1</v>
      </c>
      <c r="H490" s="12">
        <v>3</v>
      </c>
      <c r="I490" s="9">
        <f t="shared" si="29"/>
        <v>8.1487140310669733E-3</v>
      </c>
      <c r="J490" s="9">
        <f t="shared" si="30"/>
        <v>-2.4121511978631869</v>
      </c>
      <c r="K490" s="9">
        <f t="shared" si="31"/>
        <v>8.9622291770518808E-2</v>
      </c>
      <c r="L490" s="12" t="s">
        <v>142</v>
      </c>
      <c r="M490" s="12" t="s">
        <v>51</v>
      </c>
      <c r="N490" s="8" t="s">
        <v>45</v>
      </c>
      <c r="O490" s="35" t="s">
        <v>439</v>
      </c>
      <c r="P490" s="35" t="s">
        <v>440</v>
      </c>
    </row>
    <row r="491" spans="1:16" ht="15.75" x14ac:dyDescent="0.25">
      <c r="A491" s="183">
        <v>1740</v>
      </c>
      <c r="B491" s="12" t="s">
        <v>9</v>
      </c>
      <c r="C491" s="12" t="s">
        <v>129</v>
      </c>
      <c r="D491" s="12" t="s">
        <v>13</v>
      </c>
      <c r="E491" s="12">
        <v>38</v>
      </c>
      <c r="F491" s="20">
        <f t="shared" si="28"/>
        <v>12.095747389865037</v>
      </c>
      <c r="G491" s="20">
        <v>1</v>
      </c>
      <c r="H491" s="12">
        <v>3</v>
      </c>
      <c r="I491" s="9">
        <f t="shared" si="29"/>
        <v>1.1490960020371786E-2</v>
      </c>
      <c r="J491" s="9">
        <f t="shared" si="30"/>
        <v>-2.0476568029217432</v>
      </c>
      <c r="K491" s="9">
        <f t="shared" si="31"/>
        <v>0.12903690852812605</v>
      </c>
      <c r="L491" s="12" t="s">
        <v>142</v>
      </c>
      <c r="M491" s="12" t="s">
        <v>51</v>
      </c>
      <c r="N491" s="8" t="s">
        <v>45</v>
      </c>
      <c r="O491" s="35" t="s">
        <v>443</v>
      </c>
      <c r="P491" s="35" t="s">
        <v>444</v>
      </c>
    </row>
    <row r="492" spans="1:16" ht="15.75" x14ac:dyDescent="0.25">
      <c r="A492" s="183">
        <v>1741</v>
      </c>
      <c r="B492" s="12" t="s">
        <v>104</v>
      </c>
      <c r="C492" s="17" t="s">
        <v>145</v>
      </c>
      <c r="D492" s="15" t="s">
        <v>28</v>
      </c>
      <c r="E492" s="12">
        <v>77</v>
      </c>
      <c r="F492" s="20">
        <f t="shared" si="28"/>
        <v>24.509803921568629</v>
      </c>
      <c r="G492" s="20">
        <v>2</v>
      </c>
      <c r="H492" s="12">
        <v>8</v>
      </c>
      <c r="I492" s="9">
        <f t="shared" si="29"/>
        <v>4.7181372549019614E-2</v>
      </c>
      <c r="J492" s="9">
        <f t="shared" si="30"/>
        <v>-0.54976574794974287</v>
      </c>
      <c r="K492" s="9">
        <f t="shared" si="31"/>
        <v>0.57708497788747848</v>
      </c>
      <c r="L492" s="12" t="s">
        <v>142</v>
      </c>
      <c r="M492" s="12"/>
      <c r="N492" s="8" t="s">
        <v>45</v>
      </c>
      <c r="O492" s="35" t="s">
        <v>1372</v>
      </c>
      <c r="P492" s="35" t="s">
        <v>1373</v>
      </c>
    </row>
    <row r="493" spans="1:16" ht="15.75" x14ac:dyDescent="0.25">
      <c r="A493" s="183">
        <v>1742</v>
      </c>
      <c r="B493" s="12" t="s">
        <v>53</v>
      </c>
      <c r="C493" s="29" t="s">
        <v>146</v>
      </c>
      <c r="D493" s="23" t="s">
        <v>27</v>
      </c>
      <c r="E493" s="12">
        <v>138</v>
      </c>
      <c r="F493" s="20">
        <f t="shared" si="28"/>
        <v>43.926661573720395</v>
      </c>
      <c r="G493" s="20">
        <v>4</v>
      </c>
      <c r="H493" s="12">
        <v>10</v>
      </c>
      <c r="I493" s="9">
        <f t="shared" si="29"/>
        <v>0.15154698242933534</v>
      </c>
      <c r="J493" s="9">
        <f t="shared" si="30"/>
        <v>0.68772801851702337</v>
      </c>
      <c r="K493" s="9">
        <f t="shared" si="31"/>
        <v>1.9891909902544453</v>
      </c>
      <c r="L493" s="12" t="s">
        <v>142</v>
      </c>
      <c r="M493" s="12"/>
      <c r="N493" s="8" t="s">
        <v>45</v>
      </c>
      <c r="O493" s="35" t="s">
        <v>436</v>
      </c>
      <c r="P493" s="35" t="s">
        <v>437</v>
      </c>
    </row>
    <row r="494" spans="1:16" ht="15.75" x14ac:dyDescent="0.25">
      <c r="A494" s="183">
        <v>1743</v>
      </c>
      <c r="B494" s="12" t="s">
        <v>63</v>
      </c>
      <c r="C494" s="16" t="s">
        <v>93</v>
      </c>
      <c r="D494" s="31" t="s">
        <v>92</v>
      </c>
      <c r="E494" s="12">
        <v>119</v>
      </c>
      <c r="F494" s="20">
        <f t="shared" si="28"/>
        <v>37.878787878787882</v>
      </c>
      <c r="G494" s="20">
        <v>3</v>
      </c>
      <c r="H494" s="12">
        <v>8</v>
      </c>
      <c r="I494" s="9">
        <f t="shared" si="29"/>
        <v>0.11268939393939398</v>
      </c>
      <c r="J494" s="9">
        <f t="shared" si="30"/>
        <v>0.37354388118814708</v>
      </c>
      <c r="K494" s="9">
        <f t="shared" si="31"/>
        <v>1.452874315995927</v>
      </c>
      <c r="L494" s="12" t="s">
        <v>142</v>
      </c>
      <c r="M494" s="12"/>
      <c r="N494" s="8" t="s">
        <v>45</v>
      </c>
      <c r="O494" s="35" t="s">
        <v>955</v>
      </c>
      <c r="P494" s="35" t="s">
        <v>956</v>
      </c>
    </row>
    <row r="495" spans="1:16" ht="15.75" x14ac:dyDescent="0.25">
      <c r="A495" s="183">
        <v>1744</v>
      </c>
      <c r="B495" s="12" t="s">
        <v>99</v>
      </c>
      <c r="C495" s="14" t="s">
        <v>135</v>
      </c>
      <c r="D495" s="12" t="s">
        <v>94</v>
      </c>
      <c r="E495" s="12">
        <v>32</v>
      </c>
      <c r="F495" s="20">
        <f t="shared" si="28"/>
        <v>10.185892538833716</v>
      </c>
      <c r="G495" s="20">
        <v>1</v>
      </c>
      <c r="H495" s="12">
        <v>3</v>
      </c>
      <c r="I495" s="9">
        <f t="shared" si="29"/>
        <v>8.1487140310669733E-3</v>
      </c>
      <c r="J495" s="9">
        <f t="shared" si="30"/>
        <v>-2.4121511978631869</v>
      </c>
      <c r="K495" s="9">
        <f t="shared" si="31"/>
        <v>8.9622291770518808E-2</v>
      </c>
      <c r="L495" s="12" t="s">
        <v>142</v>
      </c>
      <c r="M495" s="12" t="s">
        <v>51</v>
      </c>
      <c r="N495" s="8" t="s">
        <v>45</v>
      </c>
      <c r="O495" s="35" t="s">
        <v>957</v>
      </c>
      <c r="P495" s="35" t="s">
        <v>958</v>
      </c>
    </row>
    <row r="496" spans="1:16" ht="15.75" x14ac:dyDescent="0.25">
      <c r="A496" s="183">
        <v>1745</v>
      </c>
      <c r="B496" s="12" t="s">
        <v>63</v>
      </c>
      <c r="C496" s="16" t="s">
        <v>93</v>
      </c>
      <c r="D496" s="31" t="s">
        <v>92</v>
      </c>
      <c r="E496" s="12">
        <v>95</v>
      </c>
      <c r="F496" s="20">
        <f t="shared" si="28"/>
        <v>30.239368474662594</v>
      </c>
      <c r="G496" s="20">
        <v>3</v>
      </c>
      <c r="H496" s="12">
        <v>6</v>
      </c>
      <c r="I496" s="9">
        <f t="shared" si="29"/>
        <v>7.1818500127323645E-2</v>
      </c>
      <c r="J496" s="9">
        <f t="shared" si="30"/>
        <v>-0.10420416061665971</v>
      </c>
      <c r="K496" s="9">
        <f t="shared" si="31"/>
        <v>0.90104132148969274</v>
      </c>
      <c r="L496" s="12" t="s">
        <v>142</v>
      </c>
      <c r="M496" s="12"/>
      <c r="N496" s="8" t="s">
        <v>45</v>
      </c>
      <c r="O496" s="35" t="s">
        <v>959</v>
      </c>
      <c r="P496" s="35" t="s">
        <v>960</v>
      </c>
    </row>
    <row r="497" spans="1:16" ht="15.75" x14ac:dyDescent="0.25">
      <c r="A497" s="183">
        <v>1746</v>
      </c>
      <c r="B497" s="12" t="s">
        <v>53</v>
      </c>
      <c r="C497" s="29" t="s">
        <v>146</v>
      </c>
      <c r="D497" s="23" t="s">
        <v>27</v>
      </c>
      <c r="E497" s="12">
        <v>240</v>
      </c>
      <c r="F497" s="20">
        <f t="shared" si="28"/>
        <v>76.39419404125286</v>
      </c>
      <c r="G497" s="20">
        <v>7</v>
      </c>
      <c r="H497" s="12">
        <v>12</v>
      </c>
      <c r="I497" s="9">
        <f t="shared" si="29"/>
        <v>0.45836516424751711</v>
      </c>
      <c r="J497" s="9">
        <f t="shared" si="30"/>
        <v>1.8614581087069562</v>
      </c>
      <c r="K497" s="9">
        <f t="shared" si="31"/>
        <v>6.4331101099593049</v>
      </c>
      <c r="L497" s="12" t="s">
        <v>143</v>
      </c>
      <c r="M497" s="12"/>
      <c r="N497" s="8" t="s">
        <v>45</v>
      </c>
      <c r="O497" s="35" t="s">
        <v>1069</v>
      </c>
      <c r="P497" s="35" t="s">
        <v>1070</v>
      </c>
    </row>
    <row r="498" spans="1:16" ht="15.75" x14ac:dyDescent="0.25">
      <c r="A498" s="183">
        <v>1747</v>
      </c>
      <c r="B498" s="12" t="s">
        <v>53</v>
      </c>
      <c r="C498" s="29" t="s">
        <v>146</v>
      </c>
      <c r="D498" s="23" t="s">
        <v>27</v>
      </c>
      <c r="E498" s="12">
        <v>157</v>
      </c>
      <c r="F498" s="20">
        <f t="shared" si="28"/>
        <v>49.974535268652915</v>
      </c>
      <c r="G498" s="20">
        <v>5</v>
      </c>
      <c r="H498" s="12">
        <v>13</v>
      </c>
      <c r="I498" s="9">
        <f t="shared" si="29"/>
        <v>0.19615005092946267</v>
      </c>
      <c r="J498" s="9">
        <f t="shared" si="30"/>
        <v>0.96132030544235381</v>
      </c>
      <c r="K498" s="9">
        <f t="shared" si="31"/>
        <v>2.6151469878560003</v>
      </c>
      <c r="L498" s="12" t="s">
        <v>143</v>
      </c>
      <c r="M498" s="12"/>
      <c r="N498" s="8" t="s">
        <v>45</v>
      </c>
      <c r="O498" s="35" t="s">
        <v>1102</v>
      </c>
      <c r="P498" s="35" t="s">
        <v>482</v>
      </c>
    </row>
    <row r="499" spans="1:16" ht="15.75" x14ac:dyDescent="0.25">
      <c r="A499" s="183">
        <v>1748</v>
      </c>
      <c r="B499" s="12" t="s">
        <v>63</v>
      </c>
      <c r="C499" s="16" t="s">
        <v>93</v>
      </c>
      <c r="D499" s="31" t="s">
        <v>92</v>
      </c>
      <c r="E499" s="12">
        <v>42</v>
      </c>
      <c r="F499" s="20">
        <f t="shared" si="28"/>
        <v>13.368983957219251</v>
      </c>
      <c r="G499" s="20">
        <v>1</v>
      </c>
      <c r="H499" s="12">
        <v>4</v>
      </c>
      <c r="I499" s="9">
        <f t="shared" si="29"/>
        <v>1.4037433155080216E-2</v>
      </c>
      <c r="J499" s="9">
        <f t="shared" si="30"/>
        <v>-1.8353797873223829</v>
      </c>
      <c r="K499" s="9">
        <f t="shared" si="31"/>
        <v>0.15955289409340709</v>
      </c>
      <c r="L499" s="12" t="s">
        <v>142</v>
      </c>
      <c r="M499" s="12"/>
      <c r="N499" s="8" t="s">
        <v>45</v>
      </c>
      <c r="O499" s="35" t="s">
        <v>1103</v>
      </c>
      <c r="P499" s="35" t="s">
        <v>1104</v>
      </c>
    </row>
    <row r="500" spans="1:16" ht="15.75" x14ac:dyDescent="0.25">
      <c r="A500" s="183">
        <v>1749</v>
      </c>
      <c r="B500" s="12" t="s">
        <v>63</v>
      </c>
      <c r="C500" s="16" t="s">
        <v>93</v>
      </c>
      <c r="D500" s="31" t="s">
        <v>92</v>
      </c>
      <c r="E500" s="12">
        <v>32</v>
      </c>
      <c r="F500" s="20">
        <f t="shared" si="28"/>
        <v>10.185892538833716</v>
      </c>
      <c r="G500" s="20">
        <v>1</v>
      </c>
      <c r="H500" s="12">
        <v>3</v>
      </c>
      <c r="I500" s="9">
        <f t="shared" si="29"/>
        <v>8.1487140310669733E-3</v>
      </c>
      <c r="J500" s="9">
        <f t="shared" si="30"/>
        <v>-2.4121511978631869</v>
      </c>
      <c r="K500" s="9">
        <f t="shared" si="31"/>
        <v>8.9622291770518808E-2</v>
      </c>
      <c r="L500" s="12" t="s">
        <v>142</v>
      </c>
      <c r="M500" s="12"/>
      <c r="N500" s="8" t="s">
        <v>45</v>
      </c>
      <c r="O500" s="35" t="s">
        <v>1105</v>
      </c>
      <c r="P500" s="35" t="s">
        <v>517</v>
      </c>
    </row>
    <row r="501" spans="1:16" ht="15.75" x14ac:dyDescent="0.25">
      <c r="A501" s="183">
        <v>1750</v>
      </c>
      <c r="B501" s="12" t="s">
        <v>99</v>
      </c>
      <c r="C501" s="14" t="s">
        <v>135</v>
      </c>
      <c r="D501" s="12" t="s">
        <v>94</v>
      </c>
      <c r="E501" s="12">
        <v>36</v>
      </c>
      <c r="F501" s="20">
        <f t="shared" si="28"/>
        <v>11.45912910618793</v>
      </c>
      <c r="G501" s="20">
        <v>1</v>
      </c>
      <c r="H501" s="12">
        <v>2</v>
      </c>
      <c r="I501" s="9">
        <f t="shared" si="29"/>
        <v>1.0313216195569139E-2</v>
      </c>
      <c r="J501" s="9">
        <f t="shared" si="30"/>
        <v>-2.1623333792359976</v>
      </c>
      <c r="K501" s="9">
        <f t="shared" si="31"/>
        <v>0.11505633750415478</v>
      </c>
      <c r="L501" s="12" t="s">
        <v>142</v>
      </c>
      <c r="M501" s="12" t="s">
        <v>51</v>
      </c>
      <c r="N501" s="8" t="s">
        <v>45</v>
      </c>
      <c r="O501" s="35" t="s">
        <v>441</v>
      </c>
      <c r="P501" s="35" t="s">
        <v>442</v>
      </c>
    </row>
    <row r="502" spans="1:16" ht="15.75" x14ac:dyDescent="0.25">
      <c r="A502" s="183">
        <v>1751</v>
      </c>
      <c r="B502" s="12" t="s">
        <v>104</v>
      </c>
      <c r="C502" s="17" t="s">
        <v>145</v>
      </c>
      <c r="D502" s="15" t="s">
        <v>28</v>
      </c>
      <c r="E502" s="12">
        <v>61</v>
      </c>
      <c r="F502" s="20">
        <f t="shared" si="28"/>
        <v>19.416857652151769</v>
      </c>
      <c r="G502" s="20">
        <v>1</v>
      </c>
      <c r="H502" s="12">
        <v>9</v>
      </c>
      <c r="I502" s="9">
        <f t="shared" si="29"/>
        <v>2.9610707919531448E-2</v>
      </c>
      <c r="J502" s="9">
        <f t="shared" si="30"/>
        <v>-1.0438135817898138</v>
      </c>
      <c r="K502" s="9">
        <f t="shared" si="31"/>
        <v>0.35210932057348859</v>
      </c>
      <c r="L502" s="12" t="s">
        <v>142</v>
      </c>
      <c r="M502" s="12"/>
      <c r="N502" s="8" t="s">
        <v>45</v>
      </c>
      <c r="O502" s="35" t="s">
        <v>445</v>
      </c>
      <c r="P502" s="35" t="s">
        <v>446</v>
      </c>
    </row>
    <row r="503" spans="1:16" ht="15.75" x14ac:dyDescent="0.25">
      <c r="A503" s="183">
        <v>1752</v>
      </c>
      <c r="B503" s="12" t="s">
        <v>63</v>
      </c>
      <c r="C503" s="16" t="s">
        <v>93</v>
      </c>
      <c r="D503" s="31" t="s">
        <v>92</v>
      </c>
      <c r="E503" s="12">
        <v>35</v>
      </c>
      <c r="F503" s="20">
        <f t="shared" si="28"/>
        <v>11.140819964349376</v>
      </c>
      <c r="G503" s="20">
        <v>1</v>
      </c>
      <c r="H503" s="12">
        <v>3</v>
      </c>
      <c r="I503" s="9">
        <f t="shared" si="29"/>
        <v>9.7482174688057043E-3</v>
      </c>
      <c r="J503" s="9">
        <f t="shared" si="30"/>
        <v>-2.2220838092823607</v>
      </c>
      <c r="K503" s="9">
        <f t="shared" si="31"/>
        <v>0.10838302379668988</v>
      </c>
      <c r="L503" s="12" t="s">
        <v>142</v>
      </c>
      <c r="M503" s="12"/>
      <c r="N503" s="8" t="s">
        <v>45</v>
      </c>
      <c r="O503" s="35" t="s">
        <v>469</v>
      </c>
      <c r="P503" s="35" t="s">
        <v>470</v>
      </c>
    </row>
    <row r="504" spans="1:16" ht="15.75" x14ac:dyDescent="0.25">
      <c r="A504" s="183">
        <v>1753</v>
      </c>
      <c r="B504" s="12" t="s">
        <v>115</v>
      </c>
      <c r="C504" s="12" t="s">
        <v>125</v>
      </c>
      <c r="D504" s="12" t="s">
        <v>35</v>
      </c>
      <c r="E504" s="12">
        <v>130</v>
      </c>
      <c r="F504" s="20">
        <f t="shared" si="28"/>
        <v>41.380188439011967</v>
      </c>
      <c r="G504" s="20">
        <v>4</v>
      </c>
      <c r="H504" s="12">
        <v>6</v>
      </c>
      <c r="I504" s="9">
        <f t="shared" si="29"/>
        <v>0.13448561242678889</v>
      </c>
      <c r="J504" s="9">
        <f t="shared" si="30"/>
        <v>0.56106352171488361</v>
      </c>
      <c r="K504" s="9">
        <f t="shared" si="31"/>
        <v>1.7525353689408558</v>
      </c>
      <c r="L504" s="12" t="s">
        <v>142</v>
      </c>
      <c r="M504" s="12" t="s">
        <v>51</v>
      </c>
      <c r="N504" s="8" t="s">
        <v>45</v>
      </c>
      <c r="O504" s="35" t="s">
        <v>584</v>
      </c>
      <c r="P504" s="35" t="s">
        <v>585</v>
      </c>
    </row>
    <row r="505" spans="1:16" ht="15.75" x14ac:dyDescent="0.25">
      <c r="A505" s="183">
        <v>1754</v>
      </c>
      <c r="B505" s="12" t="s">
        <v>9</v>
      </c>
      <c r="C505" s="12" t="s">
        <v>129</v>
      </c>
      <c r="D505" s="12" t="s">
        <v>13</v>
      </c>
      <c r="E505" s="12">
        <v>57</v>
      </c>
      <c r="F505" s="20">
        <f t="shared" si="28"/>
        <v>18.143621084797555</v>
      </c>
      <c r="G505" s="20">
        <v>1</v>
      </c>
      <c r="H505" s="12">
        <v>4</v>
      </c>
      <c r="I505" s="9">
        <f t="shared" si="29"/>
        <v>2.585466004583652E-2</v>
      </c>
      <c r="J505" s="9">
        <f t="shared" si="30"/>
        <v>-1.1876653086243261</v>
      </c>
      <c r="K505" s="9">
        <f t="shared" si="31"/>
        <v>0.30493235659601403</v>
      </c>
      <c r="L505" s="12" t="s">
        <v>142</v>
      </c>
      <c r="M505" s="12" t="s">
        <v>51</v>
      </c>
      <c r="N505" s="8" t="s">
        <v>45</v>
      </c>
      <c r="O505" s="35" t="s">
        <v>588</v>
      </c>
      <c r="P505" s="35" t="s">
        <v>589</v>
      </c>
    </row>
    <row r="506" spans="1:16" ht="15.75" x14ac:dyDescent="0.25">
      <c r="A506" s="183">
        <v>1755</v>
      </c>
      <c r="B506" s="12" t="s">
        <v>63</v>
      </c>
      <c r="C506" s="16" t="s">
        <v>93</v>
      </c>
      <c r="D506" s="31" t="s">
        <v>92</v>
      </c>
      <c r="E506" s="12">
        <v>83</v>
      </c>
      <c r="F506" s="20">
        <f t="shared" si="28"/>
        <v>26.419658772599949</v>
      </c>
      <c r="G506" s="20">
        <v>2</v>
      </c>
      <c r="H506" s="12">
        <v>7</v>
      </c>
      <c r="I506" s="9">
        <f t="shared" si="29"/>
        <v>5.4820791953144883E-2</v>
      </c>
      <c r="J506" s="9">
        <f t="shared" si="30"/>
        <v>-0.39061611856482337</v>
      </c>
      <c r="K506" s="9">
        <f t="shared" si="31"/>
        <v>0.6766398556680584</v>
      </c>
      <c r="L506" s="12" t="s">
        <v>142</v>
      </c>
      <c r="M506" s="12"/>
      <c r="N506" s="8" t="s">
        <v>45</v>
      </c>
      <c r="O506" s="35" t="s">
        <v>590</v>
      </c>
      <c r="P506" s="35" t="s">
        <v>591</v>
      </c>
    </row>
    <row r="507" spans="1:16" ht="15.75" x14ac:dyDescent="0.25">
      <c r="A507" s="183">
        <v>1756</v>
      </c>
      <c r="B507" s="12" t="s">
        <v>9</v>
      </c>
      <c r="C507" s="12" t="s">
        <v>129</v>
      </c>
      <c r="D507" s="12" t="s">
        <v>13</v>
      </c>
      <c r="E507" s="12">
        <v>49</v>
      </c>
      <c r="F507" s="20">
        <f t="shared" si="28"/>
        <v>15.597147950089127</v>
      </c>
      <c r="G507" s="20">
        <v>1</v>
      </c>
      <c r="H507" s="12">
        <v>4</v>
      </c>
      <c r="I507" s="9">
        <f t="shared" si="29"/>
        <v>1.9106506238859181E-2</v>
      </c>
      <c r="J507" s="9">
        <f t="shared" si="30"/>
        <v>-1.5084261954087674</v>
      </c>
      <c r="K507" s="9">
        <f t="shared" si="31"/>
        <v>0.22125792082216006</v>
      </c>
      <c r="L507" s="12" t="s">
        <v>142</v>
      </c>
      <c r="M507" s="12" t="s">
        <v>51</v>
      </c>
      <c r="N507" s="8" t="s">
        <v>45</v>
      </c>
      <c r="O507" s="35" t="s">
        <v>592</v>
      </c>
      <c r="P507" s="35" t="s">
        <v>593</v>
      </c>
    </row>
    <row r="508" spans="1:16" ht="15.75" x14ac:dyDescent="0.25">
      <c r="A508" s="183">
        <v>1757</v>
      </c>
      <c r="B508" s="12" t="s">
        <v>14</v>
      </c>
      <c r="C508" s="8" t="s">
        <v>91</v>
      </c>
      <c r="D508" s="8" t="s">
        <v>31</v>
      </c>
      <c r="E508" s="12">
        <v>160</v>
      </c>
      <c r="F508" s="20">
        <f t="shared" si="28"/>
        <v>50.929462694168578</v>
      </c>
      <c r="G508" s="20">
        <v>5</v>
      </c>
      <c r="H508" s="12">
        <v>9</v>
      </c>
      <c r="I508" s="9">
        <f t="shared" si="29"/>
        <v>0.20371785077667434</v>
      </c>
      <c r="J508" s="9">
        <f t="shared" si="30"/>
        <v>1.0014666144095399</v>
      </c>
      <c r="K508" s="9">
        <f t="shared" si="31"/>
        <v>2.7222714246423578</v>
      </c>
      <c r="L508" s="12" t="s">
        <v>142</v>
      </c>
      <c r="M508" s="12"/>
      <c r="N508" s="8" t="s">
        <v>45</v>
      </c>
      <c r="O508" s="35" t="s">
        <v>317</v>
      </c>
      <c r="P508" s="35" t="s">
        <v>594</v>
      </c>
    </row>
    <row r="509" spans="1:16" ht="15.75" x14ac:dyDescent="0.25">
      <c r="A509" s="183">
        <v>1758</v>
      </c>
      <c r="B509" s="12" t="s">
        <v>99</v>
      </c>
      <c r="C509" s="14" t="s">
        <v>135</v>
      </c>
      <c r="D509" s="12" t="s">
        <v>94</v>
      </c>
      <c r="E509" s="12">
        <v>33</v>
      </c>
      <c r="F509" s="20">
        <f t="shared" si="28"/>
        <v>10.504201680672269</v>
      </c>
      <c r="G509" s="20">
        <v>1</v>
      </c>
      <c r="H509" s="12">
        <v>3</v>
      </c>
      <c r="I509" s="9">
        <f t="shared" si="29"/>
        <v>8.6659663865546223E-3</v>
      </c>
      <c r="J509" s="9">
        <f t="shared" si="30"/>
        <v>-2.3468845098310025</v>
      </c>
      <c r="K509" s="9">
        <f t="shared" si="31"/>
        <v>9.5666747223737858E-2</v>
      </c>
      <c r="L509" s="12" t="s">
        <v>142</v>
      </c>
      <c r="M509" s="12" t="s">
        <v>51</v>
      </c>
      <c r="N509" s="8" t="s">
        <v>45</v>
      </c>
      <c r="O509" s="35" t="s">
        <v>311</v>
      </c>
      <c r="P509" s="35" t="s">
        <v>595</v>
      </c>
    </row>
    <row r="510" spans="1:16" ht="15.75" x14ac:dyDescent="0.25">
      <c r="A510" s="183">
        <v>1759</v>
      </c>
      <c r="B510" s="12" t="s">
        <v>9</v>
      </c>
      <c r="C510" s="12" t="s">
        <v>129</v>
      </c>
      <c r="D510" s="12" t="s">
        <v>13</v>
      </c>
      <c r="E510" s="12">
        <v>53</v>
      </c>
      <c r="F510" s="20">
        <f t="shared" si="28"/>
        <v>16.870384517443341</v>
      </c>
      <c r="G510" s="20">
        <v>1</v>
      </c>
      <c r="H510" s="12">
        <v>3</v>
      </c>
      <c r="I510" s="9">
        <f t="shared" si="29"/>
        <v>2.2353259485612426E-2</v>
      </c>
      <c r="J510" s="9">
        <f t="shared" si="30"/>
        <v>-1.3419878990573562</v>
      </c>
      <c r="K510" s="9">
        <f t="shared" si="31"/>
        <v>0.26132566285327374</v>
      </c>
      <c r="L510" s="12" t="s">
        <v>142</v>
      </c>
      <c r="M510" s="12" t="s">
        <v>48</v>
      </c>
      <c r="N510" s="8" t="s">
        <v>45</v>
      </c>
      <c r="O510" s="35" t="s">
        <v>596</v>
      </c>
      <c r="P510" s="35" t="s">
        <v>597</v>
      </c>
    </row>
    <row r="511" spans="1:16" ht="15.75" x14ac:dyDescent="0.25">
      <c r="A511" s="183">
        <v>1760</v>
      </c>
      <c r="B511" s="12" t="s">
        <v>14</v>
      </c>
      <c r="C511" s="8" t="s">
        <v>91</v>
      </c>
      <c r="D511" s="8" t="s">
        <v>31</v>
      </c>
      <c r="E511" s="12">
        <v>110</v>
      </c>
      <c r="F511" s="20">
        <f t="shared" si="28"/>
        <v>35.0140056022409</v>
      </c>
      <c r="G511" s="20">
        <v>3</v>
      </c>
      <c r="H511" s="12">
        <v>12</v>
      </c>
      <c r="I511" s="9">
        <f t="shared" si="29"/>
        <v>9.6288515406162484E-2</v>
      </c>
      <c r="J511" s="9">
        <f t="shared" si="30"/>
        <v>0.20674180814430887</v>
      </c>
      <c r="K511" s="9">
        <f t="shared" si="31"/>
        <v>1.229665041291734</v>
      </c>
      <c r="L511" s="12" t="s">
        <v>143</v>
      </c>
      <c r="M511" s="12"/>
      <c r="N511" s="8" t="s">
        <v>45</v>
      </c>
      <c r="O511" s="35" t="s">
        <v>598</v>
      </c>
      <c r="P511" s="35" t="s">
        <v>599</v>
      </c>
    </row>
    <row r="512" spans="1:16" ht="15.75" x14ac:dyDescent="0.25">
      <c r="A512" s="183">
        <v>1761</v>
      </c>
      <c r="B512" s="12" t="s">
        <v>9</v>
      </c>
      <c r="C512" s="12" t="s">
        <v>129</v>
      </c>
      <c r="D512" s="12" t="s">
        <v>13</v>
      </c>
      <c r="E512" s="12">
        <v>48</v>
      </c>
      <c r="F512" s="20">
        <f t="shared" si="28"/>
        <v>15.278838808250573</v>
      </c>
      <c r="G512" s="20">
        <v>1</v>
      </c>
      <c r="H512" s="12">
        <v>4</v>
      </c>
      <c r="I512" s="9">
        <f t="shared" si="29"/>
        <v>1.8334606569900685E-2</v>
      </c>
      <c r="J512" s="9">
        <f t="shared" si="30"/>
        <v>-1.5521597035657697</v>
      </c>
      <c r="K512" s="9">
        <f t="shared" si="31"/>
        <v>0.21179007576086675</v>
      </c>
      <c r="L512" s="12" t="s">
        <v>142</v>
      </c>
      <c r="M512" s="12"/>
      <c r="N512" s="8" t="s">
        <v>45</v>
      </c>
      <c r="O512" s="35" t="s">
        <v>636</v>
      </c>
      <c r="P512" s="35" t="s">
        <v>637</v>
      </c>
    </row>
    <row r="513" spans="1:16" ht="15.75" x14ac:dyDescent="0.25">
      <c r="A513" s="183">
        <v>1762</v>
      </c>
      <c r="B513" s="12" t="s">
        <v>63</v>
      </c>
      <c r="C513" s="16" t="s">
        <v>93</v>
      </c>
      <c r="D513" s="31" t="s">
        <v>92</v>
      </c>
      <c r="E513" s="12">
        <v>47</v>
      </c>
      <c r="F513" s="20">
        <f t="shared" si="28"/>
        <v>14.96052966641202</v>
      </c>
      <c r="G513" s="20">
        <v>1</v>
      </c>
      <c r="H513" s="12">
        <v>5</v>
      </c>
      <c r="I513" s="9">
        <f t="shared" si="29"/>
        <v>1.7578622358034125E-2</v>
      </c>
      <c r="J513" s="9">
        <f t="shared" si="30"/>
        <v>-1.5968139844743723</v>
      </c>
      <c r="K513" s="9">
        <f t="shared" si="31"/>
        <v>0.202540789219636</v>
      </c>
      <c r="L513" s="12" t="s">
        <v>142</v>
      </c>
      <c r="M513" s="12"/>
      <c r="N513" s="8" t="s">
        <v>45</v>
      </c>
      <c r="O513" s="35" t="s">
        <v>638</v>
      </c>
      <c r="P513" s="35" t="s">
        <v>637</v>
      </c>
    </row>
    <row r="514" spans="1:16" ht="15.75" x14ac:dyDescent="0.25">
      <c r="A514" s="183">
        <v>1763</v>
      </c>
      <c r="B514" s="12" t="s">
        <v>104</v>
      </c>
      <c r="C514" s="17" t="s">
        <v>145</v>
      </c>
      <c r="D514" s="15" t="s">
        <v>28</v>
      </c>
      <c r="E514" s="12">
        <v>45</v>
      </c>
      <c r="F514" s="20">
        <f t="shared" ref="F514:F577" si="32">E514/3.1416</f>
        <v>14.323911382734913</v>
      </c>
      <c r="G514" s="20">
        <v>1</v>
      </c>
      <c r="H514" s="12">
        <v>5</v>
      </c>
      <c r="I514" s="9">
        <f t="shared" ref="I514:I577" si="33">(3.1416*((F514/100)^2)/4)</f>
        <v>1.611440030557678E-2</v>
      </c>
      <c r="J514" s="9">
        <f t="shared" ref="J514:J577" si="34">(((LN(F514))*2.121)+(-7.335))</f>
        <v>-1.6890459068985582</v>
      </c>
      <c r="K514" s="9">
        <f t="shared" ref="K514:K577" si="35">EXP(J514)</f>
        <v>0.18469565680810318</v>
      </c>
      <c r="L514" s="12" t="s">
        <v>142</v>
      </c>
      <c r="M514" s="12"/>
      <c r="N514" s="8" t="s">
        <v>45</v>
      </c>
      <c r="O514" s="35" t="s">
        <v>639</v>
      </c>
      <c r="P514" s="35" t="s">
        <v>640</v>
      </c>
    </row>
    <row r="515" spans="1:16" ht="15.75" x14ac:dyDescent="0.25">
      <c r="A515" s="183">
        <v>1764</v>
      </c>
      <c r="B515" s="12" t="s">
        <v>63</v>
      </c>
      <c r="C515" s="16" t="s">
        <v>93</v>
      </c>
      <c r="D515" s="31" t="s">
        <v>92</v>
      </c>
      <c r="E515" s="12">
        <v>33</v>
      </c>
      <c r="F515" s="20">
        <f t="shared" si="32"/>
        <v>10.504201680672269</v>
      </c>
      <c r="G515" s="20">
        <v>1</v>
      </c>
      <c r="H515" s="12">
        <v>4</v>
      </c>
      <c r="I515" s="9">
        <f t="shared" si="33"/>
        <v>8.6659663865546223E-3</v>
      </c>
      <c r="J515" s="9">
        <f t="shared" si="34"/>
        <v>-2.3468845098310025</v>
      </c>
      <c r="K515" s="9">
        <f t="shared" si="35"/>
        <v>9.5666747223737858E-2</v>
      </c>
      <c r="L515" s="12" t="s">
        <v>142</v>
      </c>
      <c r="M515" s="12"/>
      <c r="N515" s="8" t="s">
        <v>45</v>
      </c>
      <c r="O515" s="35" t="s">
        <v>574</v>
      </c>
      <c r="P515" s="35" t="s">
        <v>641</v>
      </c>
    </row>
    <row r="516" spans="1:16" ht="15.75" x14ac:dyDescent="0.25">
      <c r="A516" s="183">
        <v>1765</v>
      </c>
      <c r="B516" s="12" t="s">
        <v>53</v>
      </c>
      <c r="C516" s="29" t="s">
        <v>146</v>
      </c>
      <c r="D516" s="23" t="s">
        <v>27</v>
      </c>
      <c r="E516" s="12">
        <v>145</v>
      </c>
      <c r="F516" s="20">
        <f t="shared" si="32"/>
        <v>46.154825566590276</v>
      </c>
      <c r="G516" s="20">
        <v>4</v>
      </c>
      <c r="H516" s="12">
        <v>10</v>
      </c>
      <c r="I516" s="9">
        <f t="shared" si="33"/>
        <v>0.16731124267888975</v>
      </c>
      <c r="J516" s="9">
        <f t="shared" si="34"/>
        <v>0.79267521997263213</v>
      </c>
      <c r="K516" s="9">
        <f t="shared" si="35"/>
        <v>2.2092988880547</v>
      </c>
      <c r="L516" s="12" t="s">
        <v>142</v>
      </c>
      <c r="M516" s="12"/>
      <c r="N516" s="8" t="s">
        <v>45</v>
      </c>
      <c r="O516" s="35" t="s">
        <v>297</v>
      </c>
      <c r="P516" s="35" t="s">
        <v>642</v>
      </c>
    </row>
    <row r="517" spans="1:16" ht="15.75" x14ac:dyDescent="0.25">
      <c r="A517" s="183">
        <v>1766</v>
      </c>
      <c r="B517" s="12" t="s">
        <v>14</v>
      </c>
      <c r="C517" s="8" t="s">
        <v>91</v>
      </c>
      <c r="D517" s="8" t="s">
        <v>31</v>
      </c>
      <c r="E517" s="12">
        <v>47</v>
      </c>
      <c r="F517" s="20">
        <f t="shared" si="32"/>
        <v>14.96052966641202</v>
      </c>
      <c r="G517" s="20">
        <v>1</v>
      </c>
      <c r="H517" s="12">
        <v>5</v>
      </c>
      <c r="I517" s="9">
        <f t="shared" si="33"/>
        <v>1.7578622358034125E-2</v>
      </c>
      <c r="J517" s="9">
        <f t="shared" si="34"/>
        <v>-1.5968139844743723</v>
      </c>
      <c r="K517" s="9">
        <f t="shared" si="35"/>
        <v>0.202540789219636</v>
      </c>
      <c r="L517" s="12" t="s">
        <v>142</v>
      </c>
      <c r="M517" s="12"/>
      <c r="N517" s="8" t="s">
        <v>45</v>
      </c>
      <c r="O517" s="35" t="s">
        <v>643</v>
      </c>
      <c r="P517" s="35" t="s">
        <v>644</v>
      </c>
    </row>
    <row r="518" spans="1:16" ht="15.75" x14ac:dyDescent="0.25">
      <c r="A518" s="183">
        <v>1767</v>
      </c>
      <c r="B518" s="12" t="s">
        <v>63</v>
      </c>
      <c r="C518" s="16" t="s">
        <v>93</v>
      </c>
      <c r="D518" s="31" t="s">
        <v>92</v>
      </c>
      <c r="E518" s="12">
        <v>66</v>
      </c>
      <c r="F518" s="20">
        <f t="shared" si="32"/>
        <v>21.008403361344538</v>
      </c>
      <c r="G518" s="20">
        <v>2</v>
      </c>
      <c r="H518" s="12">
        <v>5</v>
      </c>
      <c r="I518" s="9">
        <f t="shared" si="33"/>
        <v>3.4663865546218489E-2</v>
      </c>
      <c r="J518" s="9">
        <f t="shared" si="34"/>
        <v>-0.87671933986335837</v>
      </c>
      <c r="K518" s="9">
        <f t="shared" si="35"/>
        <v>0.41614590798665418</v>
      </c>
      <c r="L518" s="12" t="s">
        <v>142</v>
      </c>
      <c r="M518" s="12"/>
      <c r="N518" s="8" t="s">
        <v>45</v>
      </c>
      <c r="O518" s="35" t="s">
        <v>645</v>
      </c>
      <c r="P518" s="35" t="s">
        <v>646</v>
      </c>
    </row>
    <row r="519" spans="1:16" ht="15.75" x14ac:dyDescent="0.25">
      <c r="A519" s="183">
        <v>1768</v>
      </c>
      <c r="B519" s="12" t="s">
        <v>63</v>
      </c>
      <c r="C519" s="16" t="s">
        <v>93</v>
      </c>
      <c r="D519" s="31" t="s">
        <v>92</v>
      </c>
      <c r="E519" s="12">
        <v>39</v>
      </c>
      <c r="F519" s="20">
        <f t="shared" si="32"/>
        <v>12.41405653170359</v>
      </c>
      <c r="G519" s="20">
        <v>1</v>
      </c>
      <c r="H519" s="12">
        <v>3</v>
      </c>
      <c r="I519" s="9">
        <f t="shared" si="33"/>
        <v>1.2103705118411001E-2</v>
      </c>
      <c r="J519" s="9">
        <f t="shared" si="34"/>
        <v>-1.9925627962604269</v>
      </c>
      <c r="K519" s="9">
        <f t="shared" si="35"/>
        <v>0.13634555143976687</v>
      </c>
      <c r="L519" s="12" t="s">
        <v>142</v>
      </c>
      <c r="M519" s="12"/>
      <c r="N519" s="8" t="s">
        <v>45</v>
      </c>
      <c r="O519" s="35" t="s">
        <v>647</v>
      </c>
      <c r="P519" s="35" t="s">
        <v>648</v>
      </c>
    </row>
    <row r="520" spans="1:16" ht="15.75" x14ac:dyDescent="0.25">
      <c r="A520" s="183">
        <v>1769</v>
      </c>
      <c r="B520" s="12" t="s">
        <v>73</v>
      </c>
      <c r="C520" s="12" t="s">
        <v>130</v>
      </c>
      <c r="D520" s="23" t="s">
        <v>30</v>
      </c>
      <c r="E520" s="12">
        <v>42</v>
      </c>
      <c r="F520" s="20">
        <f t="shared" si="32"/>
        <v>13.368983957219251</v>
      </c>
      <c r="G520" s="20">
        <v>1</v>
      </c>
      <c r="H520" s="12">
        <v>5</v>
      </c>
      <c r="I520" s="9">
        <f t="shared" si="33"/>
        <v>1.4037433155080216E-2</v>
      </c>
      <c r="J520" s="9">
        <f t="shared" si="34"/>
        <v>-1.8353797873223829</v>
      </c>
      <c r="K520" s="9">
        <f t="shared" si="35"/>
        <v>0.15955289409340709</v>
      </c>
      <c r="L520" s="12" t="s">
        <v>142</v>
      </c>
      <c r="M520" s="12"/>
      <c r="N520" s="8" t="s">
        <v>45</v>
      </c>
      <c r="O520" s="35" t="s">
        <v>649</v>
      </c>
      <c r="P520" s="35" t="s">
        <v>391</v>
      </c>
    </row>
    <row r="521" spans="1:16" ht="15.75" x14ac:dyDescent="0.25">
      <c r="A521" s="183">
        <v>1770</v>
      </c>
      <c r="B521" s="12" t="s">
        <v>9</v>
      </c>
      <c r="C521" s="12" t="s">
        <v>129</v>
      </c>
      <c r="D521" s="12" t="s">
        <v>13</v>
      </c>
      <c r="E521" s="12">
        <v>79</v>
      </c>
      <c r="F521" s="20">
        <f t="shared" si="32"/>
        <v>25.146422205245734</v>
      </c>
      <c r="G521" s="20">
        <v>2</v>
      </c>
      <c r="H521" s="12">
        <v>4</v>
      </c>
      <c r="I521" s="9">
        <f t="shared" si="33"/>
        <v>4.9664183855360318E-2</v>
      </c>
      <c r="J521" s="9">
        <f t="shared" si="34"/>
        <v>-0.4953781526188541</v>
      </c>
      <c r="K521" s="9">
        <f t="shared" si="35"/>
        <v>0.60934044003998256</v>
      </c>
      <c r="L521" s="12" t="s">
        <v>142</v>
      </c>
      <c r="M521" s="12" t="s">
        <v>48</v>
      </c>
      <c r="N521" s="8" t="s">
        <v>45</v>
      </c>
      <c r="O521" s="35" t="s">
        <v>650</v>
      </c>
      <c r="P521" s="35" t="s">
        <v>642</v>
      </c>
    </row>
    <row r="522" spans="1:16" ht="15.75" x14ac:dyDescent="0.25">
      <c r="A522" s="183">
        <v>1771</v>
      </c>
      <c r="B522" s="12" t="s">
        <v>99</v>
      </c>
      <c r="C522" s="14" t="s">
        <v>135</v>
      </c>
      <c r="D522" s="12" t="s">
        <v>94</v>
      </c>
      <c r="E522" s="12">
        <v>40</v>
      </c>
      <c r="F522" s="20">
        <f t="shared" si="32"/>
        <v>12.732365673542144</v>
      </c>
      <c r="G522" s="20">
        <v>1</v>
      </c>
      <c r="H522" s="12">
        <v>2</v>
      </c>
      <c r="I522" s="9">
        <f t="shared" si="33"/>
        <v>1.2732365673542146E-2</v>
      </c>
      <c r="J522" s="9">
        <f t="shared" si="34"/>
        <v>-1.9388637255257484</v>
      </c>
      <c r="K522" s="9">
        <f t="shared" si="35"/>
        <v>0.14386732971233054</v>
      </c>
      <c r="L522" s="12" t="s">
        <v>142</v>
      </c>
      <c r="M522" s="12" t="s">
        <v>51</v>
      </c>
      <c r="N522" s="8" t="s">
        <v>45</v>
      </c>
      <c r="O522" s="35" t="s">
        <v>651</v>
      </c>
      <c r="P522" s="35" t="s">
        <v>652</v>
      </c>
    </row>
    <row r="523" spans="1:16" ht="15.75" x14ac:dyDescent="0.25">
      <c r="A523" s="183">
        <v>1772</v>
      </c>
      <c r="B523" s="12" t="s">
        <v>53</v>
      </c>
      <c r="C523" s="29" t="s">
        <v>146</v>
      </c>
      <c r="D523" s="23" t="s">
        <v>27</v>
      </c>
      <c r="E523" s="12">
        <v>260</v>
      </c>
      <c r="F523" s="20">
        <f t="shared" si="32"/>
        <v>82.760376878023934</v>
      </c>
      <c r="G523" s="20">
        <v>8</v>
      </c>
      <c r="H523" s="12">
        <v>13</v>
      </c>
      <c r="I523" s="9">
        <f t="shared" si="33"/>
        <v>0.53794244970715555</v>
      </c>
      <c r="J523" s="9">
        <f t="shared" si="34"/>
        <v>2.0312286916825277</v>
      </c>
      <c r="K523" s="9">
        <f t="shared" si="35"/>
        <v>7.6234474731430408</v>
      </c>
      <c r="L523" s="12" t="s">
        <v>143</v>
      </c>
      <c r="M523" s="12"/>
      <c r="N523" s="8" t="s">
        <v>45</v>
      </c>
      <c r="O523" s="35" t="s">
        <v>653</v>
      </c>
      <c r="P523" s="35" t="s">
        <v>654</v>
      </c>
    </row>
    <row r="524" spans="1:16" ht="15.75" x14ac:dyDescent="0.25">
      <c r="A524" s="183">
        <v>1773</v>
      </c>
      <c r="B524" s="12" t="s">
        <v>63</v>
      </c>
      <c r="C524" s="16" t="s">
        <v>93</v>
      </c>
      <c r="D524" s="31" t="s">
        <v>92</v>
      </c>
      <c r="E524" s="12">
        <v>43</v>
      </c>
      <c r="F524" s="20">
        <f t="shared" si="32"/>
        <v>13.687293099057806</v>
      </c>
      <c r="G524" s="20">
        <v>1</v>
      </c>
      <c r="H524" s="12">
        <v>3</v>
      </c>
      <c r="I524" s="9">
        <f t="shared" si="33"/>
        <v>1.4713840081487146E-2</v>
      </c>
      <c r="J524" s="9">
        <f t="shared" si="34"/>
        <v>-1.7854716023153614</v>
      </c>
      <c r="K524" s="9">
        <f t="shared" si="35"/>
        <v>0.16771794617454117</v>
      </c>
      <c r="L524" s="12" t="s">
        <v>142</v>
      </c>
      <c r="M524" s="12"/>
      <c r="N524" s="8" t="s">
        <v>45</v>
      </c>
      <c r="O524" s="35" t="s">
        <v>653</v>
      </c>
      <c r="P524" s="35" t="s">
        <v>655</v>
      </c>
    </row>
    <row r="525" spans="1:16" ht="15.75" x14ac:dyDescent="0.25">
      <c r="A525" s="183">
        <v>1774</v>
      </c>
      <c r="B525" s="12" t="s">
        <v>49</v>
      </c>
      <c r="C525" s="12" t="s">
        <v>121</v>
      </c>
      <c r="D525" s="12" t="s">
        <v>96</v>
      </c>
      <c r="E525" s="12">
        <v>56</v>
      </c>
      <c r="F525" s="20">
        <f t="shared" si="32"/>
        <v>17.825311942959001</v>
      </c>
      <c r="G525" s="20">
        <v>1</v>
      </c>
      <c r="H525" s="12">
        <v>6</v>
      </c>
      <c r="I525" s="9">
        <f t="shared" si="33"/>
        <v>2.4955436720142603E-2</v>
      </c>
      <c r="J525" s="9">
        <f t="shared" si="34"/>
        <v>-1.2252061116521551</v>
      </c>
      <c r="K525" s="9">
        <f t="shared" si="35"/>
        <v>0.29369715967786642</v>
      </c>
      <c r="L525" s="12" t="s">
        <v>142</v>
      </c>
      <c r="M525" s="12"/>
      <c r="N525" s="8" t="s">
        <v>45</v>
      </c>
      <c r="O525" s="35" t="s">
        <v>656</v>
      </c>
      <c r="P525" s="35" t="s">
        <v>657</v>
      </c>
    </row>
    <row r="526" spans="1:16" ht="15.75" x14ac:dyDescent="0.25">
      <c r="A526" s="183">
        <v>1775</v>
      </c>
      <c r="B526" s="12" t="s">
        <v>9</v>
      </c>
      <c r="C526" s="12" t="s">
        <v>129</v>
      </c>
      <c r="D526" s="12" t="s">
        <v>13</v>
      </c>
      <c r="E526" s="12">
        <v>54</v>
      </c>
      <c r="F526" s="20">
        <f t="shared" si="32"/>
        <v>17.188693659281896</v>
      </c>
      <c r="G526" s="20">
        <v>1</v>
      </c>
      <c r="H526" s="12">
        <v>3</v>
      </c>
      <c r="I526" s="9">
        <f t="shared" si="33"/>
        <v>2.3204736440030557E-2</v>
      </c>
      <c r="J526" s="9">
        <f t="shared" si="34"/>
        <v>-1.3023418849385804</v>
      </c>
      <c r="K526" s="9">
        <f t="shared" si="35"/>
        <v>0.27189430168966694</v>
      </c>
      <c r="L526" s="12" t="s">
        <v>142</v>
      </c>
      <c r="M526" s="12" t="s">
        <v>51</v>
      </c>
      <c r="N526" s="8" t="s">
        <v>45</v>
      </c>
      <c r="O526" s="35" t="s">
        <v>658</v>
      </c>
      <c r="P526" s="35" t="s">
        <v>659</v>
      </c>
    </row>
    <row r="527" spans="1:16" ht="15.75" x14ac:dyDescent="0.25">
      <c r="A527" s="183">
        <v>1776</v>
      </c>
      <c r="B527" s="12" t="s">
        <v>63</v>
      </c>
      <c r="C527" s="16" t="s">
        <v>93</v>
      </c>
      <c r="D527" s="31" t="s">
        <v>92</v>
      </c>
      <c r="E527" s="12">
        <v>170</v>
      </c>
      <c r="F527" s="20">
        <f t="shared" si="32"/>
        <v>54.112554112554115</v>
      </c>
      <c r="G527" s="20">
        <v>5</v>
      </c>
      <c r="H527" s="12">
        <v>8</v>
      </c>
      <c r="I527" s="9">
        <f t="shared" si="33"/>
        <v>0.22997835497835495</v>
      </c>
      <c r="J527" s="9">
        <f t="shared" si="34"/>
        <v>1.1300514372821988</v>
      </c>
      <c r="K527" s="9">
        <f t="shared" si="35"/>
        <v>3.0958157363770038</v>
      </c>
      <c r="L527" s="12" t="s">
        <v>142</v>
      </c>
      <c r="M527" s="12"/>
      <c r="N527" s="8" t="s">
        <v>45</v>
      </c>
      <c r="O527" s="35" t="s">
        <v>660</v>
      </c>
      <c r="P527" s="35" t="s">
        <v>661</v>
      </c>
    </row>
    <row r="528" spans="1:16" ht="15.75" x14ac:dyDescent="0.25">
      <c r="A528" s="183">
        <v>1777</v>
      </c>
      <c r="B528" s="12" t="s">
        <v>63</v>
      </c>
      <c r="C528" s="16" t="s">
        <v>93</v>
      </c>
      <c r="D528" s="31" t="s">
        <v>92</v>
      </c>
      <c r="E528" s="12">
        <v>117</v>
      </c>
      <c r="F528" s="20">
        <f t="shared" si="32"/>
        <v>37.242169595110774</v>
      </c>
      <c r="G528" s="20">
        <v>3</v>
      </c>
      <c r="H528" s="12">
        <v>5</v>
      </c>
      <c r="I528" s="9">
        <f t="shared" si="33"/>
        <v>0.10893334606569902</v>
      </c>
      <c r="J528" s="9">
        <f t="shared" si="34"/>
        <v>0.33759386800463442</v>
      </c>
      <c r="K528" s="9">
        <f t="shared" si="35"/>
        <v>1.4015711649060056</v>
      </c>
      <c r="L528" s="12" t="s">
        <v>142</v>
      </c>
      <c r="M528" s="12"/>
      <c r="N528" s="8" t="s">
        <v>45</v>
      </c>
      <c r="O528" s="35" t="s">
        <v>285</v>
      </c>
      <c r="P528" s="35" t="s">
        <v>286</v>
      </c>
    </row>
    <row r="529" spans="1:16" ht="15.75" x14ac:dyDescent="0.25">
      <c r="A529" s="183">
        <v>1778</v>
      </c>
      <c r="B529" s="12" t="s">
        <v>84</v>
      </c>
      <c r="C529" s="30" t="s">
        <v>167</v>
      </c>
      <c r="D529" s="12" t="s">
        <v>116</v>
      </c>
      <c r="E529" s="12">
        <v>76</v>
      </c>
      <c r="F529" s="20">
        <f t="shared" si="32"/>
        <v>24.191494779730075</v>
      </c>
      <c r="G529" s="20">
        <v>2</v>
      </c>
      <c r="H529" s="12">
        <v>3</v>
      </c>
      <c r="I529" s="9">
        <f t="shared" si="33"/>
        <v>4.5963840081487142E-2</v>
      </c>
      <c r="J529" s="9">
        <f t="shared" si="34"/>
        <v>-0.57749163295409911</v>
      </c>
      <c r="K529" s="9">
        <f t="shared" si="35"/>
        <v>0.5613045600645622</v>
      </c>
      <c r="L529" s="12" t="s">
        <v>142</v>
      </c>
      <c r="M529" s="12"/>
      <c r="N529" s="8" t="s">
        <v>45</v>
      </c>
      <c r="O529" s="35" t="s">
        <v>287</v>
      </c>
      <c r="P529" s="35" t="s">
        <v>288</v>
      </c>
    </row>
    <row r="530" spans="1:16" ht="15.75" x14ac:dyDescent="0.25">
      <c r="A530" s="183">
        <v>1779</v>
      </c>
      <c r="B530" s="12" t="s">
        <v>63</v>
      </c>
      <c r="C530" s="16" t="s">
        <v>93</v>
      </c>
      <c r="D530" s="31" t="s">
        <v>92</v>
      </c>
      <c r="E530" s="12">
        <v>38</v>
      </c>
      <c r="F530" s="20">
        <f t="shared" si="32"/>
        <v>12.095747389865037</v>
      </c>
      <c r="G530" s="20">
        <v>1</v>
      </c>
      <c r="H530" s="12">
        <v>3</v>
      </c>
      <c r="I530" s="9">
        <f t="shared" si="33"/>
        <v>1.1490960020371786E-2</v>
      </c>
      <c r="J530" s="9">
        <f t="shared" si="34"/>
        <v>-2.0476568029217432</v>
      </c>
      <c r="K530" s="9">
        <f t="shared" si="35"/>
        <v>0.12903690852812605</v>
      </c>
      <c r="L530" s="12" t="s">
        <v>142</v>
      </c>
      <c r="M530" s="12"/>
      <c r="N530" s="8" t="s">
        <v>45</v>
      </c>
      <c r="O530" s="35" t="s">
        <v>289</v>
      </c>
      <c r="P530" s="35" t="s">
        <v>290</v>
      </c>
    </row>
    <row r="531" spans="1:16" ht="15.75" x14ac:dyDescent="0.25">
      <c r="A531" s="183">
        <v>1780</v>
      </c>
      <c r="B531" s="12" t="s">
        <v>9</v>
      </c>
      <c r="C531" s="12" t="s">
        <v>129</v>
      </c>
      <c r="D531" s="12" t="s">
        <v>13</v>
      </c>
      <c r="E531" s="12">
        <v>45</v>
      </c>
      <c r="F531" s="20">
        <f t="shared" si="32"/>
        <v>14.323911382734913</v>
      </c>
      <c r="G531" s="20">
        <v>1</v>
      </c>
      <c r="H531" s="12">
        <v>4</v>
      </c>
      <c r="I531" s="9">
        <f t="shared" si="33"/>
        <v>1.611440030557678E-2</v>
      </c>
      <c r="J531" s="9">
        <f t="shared" si="34"/>
        <v>-1.6890459068985582</v>
      </c>
      <c r="K531" s="9">
        <f t="shared" si="35"/>
        <v>0.18469565680810318</v>
      </c>
      <c r="L531" s="12" t="s">
        <v>142</v>
      </c>
      <c r="M531" s="12" t="s">
        <v>51</v>
      </c>
      <c r="N531" s="8" t="s">
        <v>45</v>
      </c>
      <c r="O531" s="35" t="s">
        <v>291</v>
      </c>
      <c r="P531" s="35" t="s">
        <v>292</v>
      </c>
    </row>
    <row r="532" spans="1:16" ht="15.75" x14ac:dyDescent="0.25">
      <c r="A532" s="183">
        <v>1781</v>
      </c>
      <c r="B532" s="12" t="s">
        <v>9</v>
      </c>
      <c r="C532" s="12" t="s">
        <v>129</v>
      </c>
      <c r="D532" s="12" t="s">
        <v>13</v>
      </c>
      <c r="E532" s="12">
        <v>43</v>
      </c>
      <c r="F532" s="20">
        <f t="shared" si="32"/>
        <v>13.687293099057806</v>
      </c>
      <c r="G532" s="20">
        <v>1</v>
      </c>
      <c r="H532" s="12">
        <v>3</v>
      </c>
      <c r="I532" s="9">
        <f t="shared" si="33"/>
        <v>1.4713840081487146E-2</v>
      </c>
      <c r="J532" s="9">
        <f t="shared" si="34"/>
        <v>-1.7854716023153614</v>
      </c>
      <c r="K532" s="9">
        <f t="shared" si="35"/>
        <v>0.16771794617454117</v>
      </c>
      <c r="L532" s="12" t="s">
        <v>142</v>
      </c>
      <c r="M532" s="12" t="s">
        <v>51</v>
      </c>
      <c r="N532" s="8" t="s">
        <v>45</v>
      </c>
      <c r="O532" s="35" t="s">
        <v>293</v>
      </c>
      <c r="P532" s="35" t="s">
        <v>294</v>
      </c>
    </row>
    <row r="533" spans="1:16" ht="15.75" x14ac:dyDescent="0.25">
      <c r="A533" s="183">
        <v>1782</v>
      </c>
      <c r="B533" s="12" t="s">
        <v>9</v>
      </c>
      <c r="C533" s="12" t="s">
        <v>129</v>
      </c>
      <c r="D533" s="12" t="s">
        <v>13</v>
      </c>
      <c r="E533" s="12">
        <v>70</v>
      </c>
      <c r="F533" s="20">
        <f t="shared" si="32"/>
        <v>22.281639928698752</v>
      </c>
      <c r="G533" s="20">
        <v>2</v>
      </c>
      <c r="H533" s="12">
        <v>4</v>
      </c>
      <c r="I533" s="9">
        <f t="shared" si="33"/>
        <v>3.8992869875222817E-2</v>
      </c>
      <c r="J533" s="9">
        <f t="shared" si="34"/>
        <v>-0.75191863931471659</v>
      </c>
      <c r="K533" s="9">
        <f t="shared" si="35"/>
        <v>0.47146112057859513</v>
      </c>
      <c r="L533" s="12" t="s">
        <v>142</v>
      </c>
      <c r="M533" s="12" t="s">
        <v>51</v>
      </c>
      <c r="N533" s="8" t="s">
        <v>45</v>
      </c>
      <c r="O533" s="35" t="s">
        <v>295</v>
      </c>
      <c r="P533" s="35" t="s">
        <v>296</v>
      </c>
    </row>
    <row r="534" spans="1:16" ht="15.75" x14ac:dyDescent="0.25">
      <c r="A534" s="183">
        <v>1783</v>
      </c>
      <c r="B534" s="12" t="s">
        <v>53</v>
      </c>
      <c r="C534" s="29" t="s">
        <v>146</v>
      </c>
      <c r="D534" s="23" t="s">
        <v>27</v>
      </c>
      <c r="E534" s="12">
        <v>276</v>
      </c>
      <c r="F534" s="20">
        <f t="shared" si="32"/>
        <v>87.85332314744079</v>
      </c>
      <c r="G534" s="20">
        <v>8</v>
      </c>
      <c r="H534" s="12">
        <v>13</v>
      </c>
      <c r="I534" s="9">
        <f t="shared" si="33"/>
        <v>0.60618792971734137</v>
      </c>
      <c r="J534" s="9">
        <f t="shared" si="34"/>
        <v>2.1578931884846666</v>
      </c>
      <c r="K534" s="9">
        <f t="shared" si="35"/>
        <v>8.6528884363793459</v>
      </c>
      <c r="L534" s="12" t="s">
        <v>143</v>
      </c>
      <c r="M534" s="12"/>
      <c r="N534" s="8" t="s">
        <v>45</v>
      </c>
      <c r="O534" s="35" t="s">
        <v>297</v>
      </c>
      <c r="P534" s="35" t="s">
        <v>298</v>
      </c>
    </row>
    <row r="535" spans="1:16" ht="15.75" x14ac:dyDescent="0.25">
      <c r="A535" s="183">
        <v>1784</v>
      </c>
      <c r="B535" s="12" t="s">
        <v>104</v>
      </c>
      <c r="C535" s="17" t="s">
        <v>145</v>
      </c>
      <c r="D535" s="15" t="s">
        <v>28</v>
      </c>
      <c r="E535" s="12">
        <v>37</v>
      </c>
      <c r="F535" s="20">
        <f t="shared" si="32"/>
        <v>11.777438248026483</v>
      </c>
      <c r="G535" s="20">
        <v>1</v>
      </c>
      <c r="H535" s="12">
        <v>4</v>
      </c>
      <c r="I535" s="9">
        <f t="shared" si="33"/>
        <v>1.0894130379424495E-2</v>
      </c>
      <c r="J535" s="9">
        <f t="shared" si="34"/>
        <v>-2.1042201549830075</v>
      </c>
      <c r="K535" s="9">
        <f t="shared" si="35"/>
        <v>0.12194073207136039</v>
      </c>
      <c r="L535" s="12" t="s">
        <v>142</v>
      </c>
      <c r="M535" s="12"/>
      <c r="N535" s="8" t="s">
        <v>45</v>
      </c>
      <c r="O535" s="35" t="s">
        <v>299</v>
      </c>
      <c r="P535" s="35" t="s">
        <v>300</v>
      </c>
    </row>
    <row r="536" spans="1:16" ht="15.75" x14ac:dyDescent="0.25">
      <c r="A536" s="183">
        <v>1785</v>
      </c>
      <c r="B536" s="12" t="s">
        <v>104</v>
      </c>
      <c r="C536" s="17" t="s">
        <v>145</v>
      </c>
      <c r="D536" s="15" t="s">
        <v>28</v>
      </c>
      <c r="E536" s="12">
        <v>50</v>
      </c>
      <c r="F536" s="20">
        <f t="shared" si="32"/>
        <v>15.91545709192768</v>
      </c>
      <c r="G536" s="20">
        <v>1</v>
      </c>
      <c r="H536" s="12">
        <v>5</v>
      </c>
      <c r="I536" s="9">
        <f t="shared" si="33"/>
        <v>1.9894321364909599E-2</v>
      </c>
      <c r="J536" s="9">
        <f t="shared" si="34"/>
        <v>-1.465576253188309</v>
      </c>
      <c r="K536" s="9">
        <f t="shared" si="35"/>
        <v>0.23094487040739761</v>
      </c>
      <c r="L536" s="12" t="s">
        <v>142</v>
      </c>
      <c r="M536" s="12"/>
      <c r="N536" s="8" t="s">
        <v>45</v>
      </c>
      <c r="O536" s="35" t="s">
        <v>301</v>
      </c>
      <c r="P536" s="35" t="s">
        <v>302</v>
      </c>
    </row>
    <row r="537" spans="1:16" ht="15.75" x14ac:dyDescent="0.25">
      <c r="A537" s="183">
        <v>1786</v>
      </c>
      <c r="B537" s="12" t="s">
        <v>9</v>
      </c>
      <c r="C537" s="12" t="s">
        <v>129</v>
      </c>
      <c r="D537" s="12" t="s">
        <v>13</v>
      </c>
      <c r="E537" s="12">
        <v>51</v>
      </c>
      <c r="F537" s="20">
        <f t="shared" si="32"/>
        <v>16.233766233766232</v>
      </c>
      <c r="G537" s="20">
        <v>1</v>
      </c>
      <c r="H537" s="12">
        <v>4</v>
      </c>
      <c r="I537" s="9">
        <f t="shared" si="33"/>
        <v>2.0698051948051948E-2</v>
      </c>
      <c r="J537" s="9">
        <f t="shared" si="34"/>
        <v>-1.4235748806931117</v>
      </c>
      <c r="K537" s="9">
        <f t="shared" si="35"/>
        <v>0.24085146081093187</v>
      </c>
      <c r="L537" s="12" t="s">
        <v>142</v>
      </c>
      <c r="M537" s="12" t="s">
        <v>48</v>
      </c>
      <c r="N537" s="8" t="s">
        <v>45</v>
      </c>
      <c r="O537" s="35" t="s">
        <v>303</v>
      </c>
      <c r="P537" s="35" t="s">
        <v>304</v>
      </c>
    </row>
    <row r="538" spans="1:16" ht="15.75" x14ac:dyDescent="0.25">
      <c r="A538" s="183">
        <v>1787</v>
      </c>
      <c r="B538" s="12" t="s">
        <v>104</v>
      </c>
      <c r="C538" s="17" t="s">
        <v>145</v>
      </c>
      <c r="D538" s="15" t="s">
        <v>28</v>
      </c>
      <c r="E538" s="12">
        <v>57</v>
      </c>
      <c r="F538" s="20">
        <f t="shared" si="32"/>
        <v>18.143621084797555</v>
      </c>
      <c r="G538" s="20">
        <v>1</v>
      </c>
      <c r="H538" s="12">
        <v>8</v>
      </c>
      <c r="I538" s="9">
        <f t="shared" si="33"/>
        <v>2.585466004583652E-2</v>
      </c>
      <c r="J538" s="9">
        <f t="shared" si="34"/>
        <v>-1.1876653086243261</v>
      </c>
      <c r="K538" s="9">
        <f t="shared" si="35"/>
        <v>0.30493235659601403</v>
      </c>
      <c r="L538" s="12" t="s">
        <v>142</v>
      </c>
      <c r="M538" s="12"/>
      <c r="N538" s="8" t="s">
        <v>45</v>
      </c>
      <c r="O538" s="35" t="s">
        <v>305</v>
      </c>
      <c r="P538" s="35" t="s">
        <v>306</v>
      </c>
    </row>
    <row r="539" spans="1:16" ht="15.75" x14ac:dyDescent="0.25">
      <c r="A539" s="183">
        <v>1788</v>
      </c>
      <c r="B539" s="12" t="s">
        <v>63</v>
      </c>
      <c r="C539" s="16" t="s">
        <v>93</v>
      </c>
      <c r="D539" s="31" t="s">
        <v>92</v>
      </c>
      <c r="E539" s="12">
        <v>40</v>
      </c>
      <c r="F539" s="20">
        <f t="shared" si="32"/>
        <v>12.732365673542144</v>
      </c>
      <c r="G539" s="20">
        <v>1</v>
      </c>
      <c r="H539" s="12">
        <v>4</v>
      </c>
      <c r="I539" s="9">
        <f t="shared" si="33"/>
        <v>1.2732365673542146E-2</v>
      </c>
      <c r="J539" s="9">
        <f t="shared" si="34"/>
        <v>-1.9388637255257484</v>
      </c>
      <c r="K539" s="9">
        <f t="shared" si="35"/>
        <v>0.14386732971233054</v>
      </c>
      <c r="L539" s="12" t="s">
        <v>142</v>
      </c>
      <c r="M539" s="12"/>
      <c r="N539" s="8" t="s">
        <v>45</v>
      </c>
      <c r="O539" s="35" t="s">
        <v>307</v>
      </c>
      <c r="P539" s="35" t="s">
        <v>308</v>
      </c>
    </row>
    <row r="540" spans="1:16" ht="15.75" x14ac:dyDescent="0.25">
      <c r="A540" s="183">
        <v>1789</v>
      </c>
      <c r="B540" s="12" t="s">
        <v>53</v>
      </c>
      <c r="C540" s="29" t="s">
        <v>146</v>
      </c>
      <c r="D540" s="23" t="s">
        <v>27</v>
      </c>
      <c r="E540" s="12">
        <v>175</v>
      </c>
      <c r="F540" s="20">
        <f t="shared" si="32"/>
        <v>55.70409982174688</v>
      </c>
      <c r="G540" s="20">
        <v>5</v>
      </c>
      <c r="H540" s="12">
        <v>15</v>
      </c>
      <c r="I540" s="9">
        <f t="shared" si="33"/>
        <v>0.24370543672014255</v>
      </c>
      <c r="J540" s="9">
        <f t="shared" si="34"/>
        <v>1.1915340029903669</v>
      </c>
      <c r="K540" s="9">
        <f t="shared" si="35"/>
        <v>3.2921274692856901</v>
      </c>
      <c r="L540" s="12" t="s">
        <v>143</v>
      </c>
      <c r="M540" s="12"/>
      <c r="N540" s="8" t="s">
        <v>45</v>
      </c>
      <c r="O540" s="35" t="s">
        <v>309</v>
      </c>
      <c r="P540" s="35" t="s">
        <v>310</v>
      </c>
    </row>
    <row r="541" spans="1:16" ht="15.75" x14ac:dyDescent="0.25">
      <c r="A541" s="183">
        <v>1790</v>
      </c>
      <c r="B541" s="12" t="s">
        <v>63</v>
      </c>
      <c r="C541" s="16" t="s">
        <v>93</v>
      </c>
      <c r="D541" s="31" t="s">
        <v>92</v>
      </c>
      <c r="E541" s="12">
        <v>51</v>
      </c>
      <c r="F541" s="20">
        <f t="shared" si="32"/>
        <v>16.233766233766232</v>
      </c>
      <c r="G541" s="20">
        <v>1</v>
      </c>
      <c r="H541" s="12">
        <v>4</v>
      </c>
      <c r="I541" s="9">
        <f t="shared" si="33"/>
        <v>2.0698051948051948E-2</v>
      </c>
      <c r="J541" s="9">
        <f t="shared" si="34"/>
        <v>-1.4235748806931117</v>
      </c>
      <c r="K541" s="9">
        <f t="shared" si="35"/>
        <v>0.24085146081093187</v>
      </c>
      <c r="L541" s="12" t="s">
        <v>142</v>
      </c>
      <c r="M541" s="12"/>
      <c r="N541" s="8" t="s">
        <v>45</v>
      </c>
      <c r="O541" s="35" t="s">
        <v>311</v>
      </c>
      <c r="P541" s="35" t="s">
        <v>312</v>
      </c>
    </row>
    <row r="542" spans="1:16" ht="15.75" x14ac:dyDescent="0.25">
      <c r="A542" s="183">
        <v>1791</v>
      </c>
      <c r="B542" s="12" t="s">
        <v>53</v>
      </c>
      <c r="C542" s="29" t="s">
        <v>146</v>
      </c>
      <c r="D542" s="23" t="s">
        <v>27</v>
      </c>
      <c r="E542" s="12">
        <v>164</v>
      </c>
      <c r="F542" s="20">
        <f t="shared" si="32"/>
        <v>52.202699261522788</v>
      </c>
      <c r="G542" s="20">
        <v>5</v>
      </c>
      <c r="H542" s="12">
        <v>10</v>
      </c>
      <c r="I542" s="9">
        <f t="shared" si="33"/>
        <v>0.21403106697224342</v>
      </c>
      <c r="J542" s="9">
        <f t="shared" si="34"/>
        <v>1.053839645713718</v>
      </c>
      <c r="K542" s="9">
        <f t="shared" si="35"/>
        <v>2.8686445779191767</v>
      </c>
      <c r="L542" s="12" t="s">
        <v>142</v>
      </c>
      <c r="M542" s="12"/>
      <c r="N542" s="8" t="s">
        <v>45</v>
      </c>
      <c r="O542" s="35" t="s">
        <v>313</v>
      </c>
      <c r="P542" s="35" t="s">
        <v>314</v>
      </c>
    </row>
    <row r="543" spans="1:16" ht="15.75" x14ac:dyDescent="0.25">
      <c r="A543" s="183">
        <v>1792</v>
      </c>
      <c r="B543" s="12" t="s">
        <v>63</v>
      </c>
      <c r="C543" s="16" t="s">
        <v>93</v>
      </c>
      <c r="D543" s="31" t="s">
        <v>92</v>
      </c>
      <c r="E543" s="12">
        <v>36</v>
      </c>
      <c r="F543" s="20">
        <f t="shared" si="32"/>
        <v>11.45912910618793</v>
      </c>
      <c r="G543" s="20">
        <v>1</v>
      </c>
      <c r="H543" s="12">
        <v>3</v>
      </c>
      <c r="I543" s="9">
        <f t="shared" si="33"/>
        <v>1.0313216195569139E-2</v>
      </c>
      <c r="J543" s="9">
        <f t="shared" si="34"/>
        <v>-2.1623333792359976</v>
      </c>
      <c r="K543" s="9">
        <f t="shared" si="35"/>
        <v>0.11505633750415478</v>
      </c>
      <c r="L543" s="12" t="s">
        <v>142</v>
      </c>
      <c r="M543" s="12"/>
      <c r="N543" s="8" t="s">
        <v>45</v>
      </c>
      <c r="O543" s="35" t="s">
        <v>315</v>
      </c>
      <c r="P543" s="35" t="s">
        <v>316</v>
      </c>
    </row>
    <row r="544" spans="1:16" ht="15.75" x14ac:dyDescent="0.25">
      <c r="A544" s="183">
        <v>1793</v>
      </c>
      <c r="B544" s="12" t="s">
        <v>6</v>
      </c>
      <c r="C544" s="12" t="s">
        <v>150</v>
      </c>
      <c r="D544" s="12" t="s">
        <v>26</v>
      </c>
      <c r="E544" s="12">
        <v>36</v>
      </c>
      <c r="F544" s="20">
        <f t="shared" si="32"/>
        <v>11.45912910618793</v>
      </c>
      <c r="G544" s="20">
        <v>1</v>
      </c>
      <c r="H544" s="12">
        <v>3</v>
      </c>
      <c r="I544" s="9">
        <f t="shared" si="33"/>
        <v>1.0313216195569139E-2</v>
      </c>
      <c r="J544" s="9">
        <f t="shared" si="34"/>
        <v>-2.1623333792359976</v>
      </c>
      <c r="K544" s="9">
        <f t="shared" si="35"/>
        <v>0.11505633750415478</v>
      </c>
      <c r="L544" s="12" t="s">
        <v>142</v>
      </c>
      <c r="M544" s="12"/>
      <c r="N544" s="8" t="s">
        <v>45</v>
      </c>
      <c r="O544" s="35" t="s">
        <v>317</v>
      </c>
      <c r="P544" s="35" t="s">
        <v>318</v>
      </c>
    </row>
    <row r="545" spans="1:16" ht="15.75" x14ac:dyDescent="0.25">
      <c r="A545" s="183">
        <v>1794</v>
      </c>
      <c r="B545" s="12" t="s">
        <v>104</v>
      </c>
      <c r="C545" s="17" t="s">
        <v>145</v>
      </c>
      <c r="D545" s="15" t="s">
        <v>28</v>
      </c>
      <c r="E545" s="12">
        <v>78</v>
      </c>
      <c r="F545" s="20">
        <f t="shared" si="32"/>
        <v>24.82811306340718</v>
      </c>
      <c r="G545" s="20">
        <v>2</v>
      </c>
      <c r="H545" s="12">
        <v>12</v>
      </c>
      <c r="I545" s="9">
        <f t="shared" si="33"/>
        <v>4.8414820473644003E-2</v>
      </c>
      <c r="J545" s="9">
        <f t="shared" si="34"/>
        <v>-0.52239762629278275</v>
      </c>
      <c r="K545" s="9">
        <f t="shared" si="35"/>
        <v>0.59309681734181507</v>
      </c>
      <c r="L545" s="12" t="s">
        <v>143</v>
      </c>
      <c r="M545" s="12"/>
      <c r="N545" s="8" t="s">
        <v>45</v>
      </c>
      <c r="O545" s="35" t="s">
        <v>319</v>
      </c>
      <c r="P545" s="35" t="s">
        <v>320</v>
      </c>
    </row>
    <row r="546" spans="1:16" ht="15.75" x14ac:dyDescent="0.25">
      <c r="A546" s="183">
        <v>1795</v>
      </c>
      <c r="B546" s="12" t="s">
        <v>63</v>
      </c>
      <c r="C546" s="16" t="s">
        <v>93</v>
      </c>
      <c r="D546" s="31" t="s">
        <v>92</v>
      </c>
      <c r="E546" s="12">
        <v>55</v>
      </c>
      <c r="F546" s="20">
        <f t="shared" si="32"/>
        <v>17.50700280112045</v>
      </c>
      <c r="G546" s="20">
        <v>1</v>
      </c>
      <c r="H546" s="12">
        <v>4</v>
      </c>
      <c r="I546" s="9">
        <f t="shared" si="33"/>
        <v>2.4072128851540621E-2</v>
      </c>
      <c r="J546" s="9">
        <f t="shared" si="34"/>
        <v>-1.2634233618233353</v>
      </c>
      <c r="K546" s="9">
        <f t="shared" si="35"/>
        <v>0.28268463636772356</v>
      </c>
      <c r="L546" s="12" t="s">
        <v>142</v>
      </c>
      <c r="M546" s="12"/>
      <c r="N546" s="8" t="s">
        <v>45</v>
      </c>
      <c r="O546" s="35" t="s">
        <v>321</v>
      </c>
      <c r="P546" s="35" t="s">
        <v>322</v>
      </c>
    </row>
    <row r="547" spans="1:16" ht="15.75" x14ac:dyDescent="0.25">
      <c r="A547" s="183">
        <v>1796</v>
      </c>
      <c r="B547" s="12" t="s">
        <v>9</v>
      </c>
      <c r="C547" s="12" t="s">
        <v>129</v>
      </c>
      <c r="D547" s="12" t="s">
        <v>13</v>
      </c>
      <c r="E547" s="12">
        <v>38</v>
      </c>
      <c r="F547" s="20">
        <f t="shared" si="32"/>
        <v>12.095747389865037</v>
      </c>
      <c r="G547" s="20">
        <v>1</v>
      </c>
      <c r="H547" s="12">
        <v>3</v>
      </c>
      <c r="I547" s="9">
        <f t="shared" si="33"/>
        <v>1.1490960020371786E-2</v>
      </c>
      <c r="J547" s="9">
        <f t="shared" si="34"/>
        <v>-2.0476568029217432</v>
      </c>
      <c r="K547" s="9">
        <f t="shared" si="35"/>
        <v>0.12903690852812605</v>
      </c>
      <c r="L547" s="12" t="s">
        <v>142</v>
      </c>
      <c r="M547" s="12"/>
      <c r="N547" s="8" t="s">
        <v>45</v>
      </c>
      <c r="O547" s="35" t="s">
        <v>323</v>
      </c>
      <c r="P547" s="35" t="s">
        <v>324</v>
      </c>
    </row>
    <row r="548" spans="1:16" ht="15.75" x14ac:dyDescent="0.25">
      <c r="A548" s="183">
        <v>1797</v>
      </c>
      <c r="B548" s="12" t="s">
        <v>53</v>
      </c>
      <c r="C548" s="29" t="s">
        <v>146</v>
      </c>
      <c r="D548" s="23" t="s">
        <v>27</v>
      </c>
      <c r="E548" s="12">
        <v>175</v>
      </c>
      <c r="F548" s="20">
        <f t="shared" si="32"/>
        <v>55.70409982174688</v>
      </c>
      <c r="G548" s="20">
        <v>5</v>
      </c>
      <c r="H548" s="12">
        <v>13</v>
      </c>
      <c r="I548" s="9">
        <f t="shared" si="33"/>
        <v>0.24370543672014255</v>
      </c>
      <c r="J548" s="9">
        <f t="shared" si="34"/>
        <v>1.1915340029903669</v>
      </c>
      <c r="K548" s="9">
        <f t="shared" si="35"/>
        <v>3.2921274692856901</v>
      </c>
      <c r="L548" s="12" t="s">
        <v>143</v>
      </c>
      <c r="M548" s="12"/>
      <c r="N548" s="8" t="s">
        <v>45</v>
      </c>
      <c r="O548" s="35" t="s">
        <v>325</v>
      </c>
      <c r="P548" s="35" t="s">
        <v>326</v>
      </c>
    </row>
    <row r="549" spans="1:16" ht="15.75" x14ac:dyDescent="0.25">
      <c r="A549" s="183">
        <v>1798</v>
      </c>
      <c r="B549" s="12" t="s">
        <v>63</v>
      </c>
      <c r="C549" s="16" t="s">
        <v>93</v>
      </c>
      <c r="D549" s="31" t="s">
        <v>92</v>
      </c>
      <c r="E549" s="12">
        <v>67</v>
      </c>
      <c r="F549" s="20">
        <f t="shared" si="32"/>
        <v>21.326712503183092</v>
      </c>
      <c r="G549" s="20">
        <v>2</v>
      </c>
      <c r="H549" s="12">
        <v>6</v>
      </c>
      <c r="I549" s="9">
        <f t="shared" si="33"/>
        <v>3.5722243442831682E-2</v>
      </c>
      <c r="J549" s="9">
        <f t="shared" si="34"/>
        <v>-0.84482400197316743</v>
      </c>
      <c r="K549" s="9">
        <f t="shared" si="35"/>
        <v>0.42963296611142116</v>
      </c>
      <c r="L549" s="12" t="s">
        <v>142</v>
      </c>
      <c r="M549" s="12" t="s">
        <v>48</v>
      </c>
      <c r="N549" s="8" t="s">
        <v>45</v>
      </c>
      <c r="O549" s="35" t="s">
        <v>327</v>
      </c>
      <c r="P549" s="35" t="s">
        <v>328</v>
      </c>
    </row>
    <row r="550" spans="1:16" ht="15.75" x14ac:dyDescent="0.25">
      <c r="A550" s="183">
        <v>1799</v>
      </c>
      <c r="B550" s="12" t="s">
        <v>80</v>
      </c>
      <c r="C550" s="14" t="s">
        <v>90</v>
      </c>
      <c r="D550" s="15" t="s">
        <v>28</v>
      </c>
      <c r="E550" s="12">
        <v>130</v>
      </c>
      <c r="F550" s="20">
        <f t="shared" si="32"/>
        <v>41.380188439011967</v>
      </c>
      <c r="G550" s="20">
        <v>4</v>
      </c>
      <c r="H550" s="12">
        <v>14</v>
      </c>
      <c r="I550" s="9">
        <f t="shared" si="33"/>
        <v>0.13448561242678889</v>
      </c>
      <c r="J550" s="9">
        <f t="shared" si="34"/>
        <v>0.56106352171488361</v>
      </c>
      <c r="K550" s="9">
        <f t="shared" si="35"/>
        <v>1.7525353689408558</v>
      </c>
      <c r="L550" s="12" t="s">
        <v>143</v>
      </c>
      <c r="M550" s="12"/>
      <c r="N550" s="8" t="s">
        <v>45</v>
      </c>
      <c r="O550" s="35" t="s">
        <v>329</v>
      </c>
      <c r="P550" s="35" t="s">
        <v>330</v>
      </c>
    </row>
    <row r="551" spans="1:16" ht="15.75" x14ac:dyDescent="0.25">
      <c r="A551" s="183">
        <v>1800</v>
      </c>
      <c r="B551" s="12" t="s">
        <v>63</v>
      </c>
      <c r="C551" s="16" t="s">
        <v>93</v>
      </c>
      <c r="D551" s="31" t="s">
        <v>92</v>
      </c>
      <c r="E551" s="12">
        <v>70</v>
      </c>
      <c r="F551" s="20">
        <f t="shared" si="32"/>
        <v>22.281639928698752</v>
      </c>
      <c r="G551" s="20">
        <v>2</v>
      </c>
      <c r="H551" s="12">
        <v>7</v>
      </c>
      <c r="I551" s="9">
        <f t="shared" si="33"/>
        <v>3.8992869875222817E-2</v>
      </c>
      <c r="J551" s="9">
        <f t="shared" si="34"/>
        <v>-0.75191863931471659</v>
      </c>
      <c r="K551" s="9">
        <f t="shared" si="35"/>
        <v>0.47146112057859513</v>
      </c>
      <c r="L551" s="12" t="s">
        <v>142</v>
      </c>
      <c r="M551" s="12"/>
      <c r="N551" s="8" t="s">
        <v>45</v>
      </c>
      <c r="O551" s="35" t="s">
        <v>331</v>
      </c>
      <c r="P551" s="35" t="s">
        <v>328</v>
      </c>
    </row>
    <row r="552" spans="1:16" ht="15.75" x14ac:dyDescent="0.25">
      <c r="A552" s="183">
        <v>1801</v>
      </c>
      <c r="B552" s="12" t="s">
        <v>69</v>
      </c>
      <c r="C552" s="30" t="s">
        <v>157</v>
      </c>
      <c r="D552" s="12" t="s">
        <v>11</v>
      </c>
      <c r="E552" s="12">
        <v>105</v>
      </c>
      <c r="F552" s="20">
        <f t="shared" si="32"/>
        <v>33.422459893048128</v>
      </c>
      <c r="G552" s="20">
        <v>3</v>
      </c>
      <c r="H552" s="12">
        <v>8</v>
      </c>
      <c r="I552" s="9">
        <f t="shared" si="33"/>
        <v>8.7733957219251341E-2</v>
      </c>
      <c r="J552" s="9">
        <f t="shared" si="34"/>
        <v>0.10807285498270058</v>
      </c>
      <c r="K552" s="9">
        <f t="shared" si="35"/>
        <v>1.1141289122723554</v>
      </c>
      <c r="L552" s="12" t="s">
        <v>142</v>
      </c>
      <c r="M552" s="12" t="s">
        <v>56</v>
      </c>
      <c r="N552" s="8" t="s">
        <v>45</v>
      </c>
      <c r="O552" s="35" t="s">
        <v>332</v>
      </c>
      <c r="P552" s="35" t="s">
        <v>333</v>
      </c>
    </row>
    <row r="553" spans="1:16" ht="15.75" x14ac:dyDescent="0.25">
      <c r="A553" s="183">
        <v>1802</v>
      </c>
      <c r="B553" s="12" t="s">
        <v>53</v>
      </c>
      <c r="C553" s="29" t="s">
        <v>146</v>
      </c>
      <c r="D553" s="23" t="s">
        <v>27</v>
      </c>
      <c r="E553" s="12">
        <v>152</v>
      </c>
      <c r="F553" s="20">
        <f t="shared" si="32"/>
        <v>48.38298955946015</v>
      </c>
      <c r="G553" s="20">
        <v>4</v>
      </c>
      <c r="H553" s="12">
        <v>8</v>
      </c>
      <c r="I553" s="9">
        <f t="shared" si="33"/>
        <v>0.18385536032594857</v>
      </c>
      <c r="J553" s="9">
        <f t="shared" si="34"/>
        <v>0.8926735370135459</v>
      </c>
      <c r="K553" s="9">
        <f t="shared" si="35"/>
        <v>2.4416487712164776</v>
      </c>
      <c r="L553" s="12" t="s">
        <v>142</v>
      </c>
      <c r="M553" s="12"/>
      <c r="N553" s="8" t="s">
        <v>45</v>
      </c>
      <c r="O553" s="35" t="s">
        <v>334</v>
      </c>
      <c r="P553" s="35" t="s">
        <v>335</v>
      </c>
    </row>
    <row r="554" spans="1:16" ht="15.75" x14ac:dyDescent="0.25">
      <c r="A554" s="183">
        <v>1803</v>
      </c>
      <c r="B554" s="12" t="s">
        <v>53</v>
      </c>
      <c r="C554" s="29" t="s">
        <v>146</v>
      </c>
      <c r="D554" s="23" t="s">
        <v>27</v>
      </c>
      <c r="E554" s="12">
        <v>183</v>
      </c>
      <c r="F554" s="20">
        <f t="shared" si="32"/>
        <v>58.250572956455308</v>
      </c>
      <c r="G554" s="20">
        <v>5</v>
      </c>
      <c r="H554" s="12">
        <v>13</v>
      </c>
      <c r="I554" s="9">
        <f t="shared" si="33"/>
        <v>0.26649637127578302</v>
      </c>
      <c r="J554" s="9">
        <f t="shared" si="34"/>
        <v>1.2863430824752475</v>
      </c>
      <c r="K554" s="9">
        <f t="shared" si="35"/>
        <v>3.6195260160611982</v>
      </c>
      <c r="L554" s="12" t="s">
        <v>143</v>
      </c>
      <c r="M554" s="12"/>
      <c r="N554" s="8" t="s">
        <v>45</v>
      </c>
      <c r="O554" s="35" t="s">
        <v>336</v>
      </c>
      <c r="P554" s="35" t="s">
        <v>337</v>
      </c>
    </row>
    <row r="555" spans="1:16" ht="15.75" x14ac:dyDescent="0.25">
      <c r="A555" s="183">
        <v>1804</v>
      </c>
      <c r="B555" s="12" t="s">
        <v>117</v>
      </c>
      <c r="C555" s="30" t="s">
        <v>160</v>
      </c>
      <c r="D555" s="12" t="s">
        <v>35</v>
      </c>
      <c r="E555" s="12">
        <v>140</v>
      </c>
      <c r="F555" s="20">
        <f t="shared" si="32"/>
        <v>44.563279857397504</v>
      </c>
      <c r="G555" s="20">
        <v>4</v>
      </c>
      <c r="H555" s="12">
        <v>8</v>
      </c>
      <c r="I555" s="9">
        <f t="shared" si="33"/>
        <v>0.15597147950089127</v>
      </c>
      <c r="J555" s="9">
        <f t="shared" si="34"/>
        <v>0.71824653065292754</v>
      </c>
      <c r="K555" s="9">
        <f t="shared" si="35"/>
        <v>2.0508339814746255</v>
      </c>
      <c r="L555" s="12" t="s">
        <v>142</v>
      </c>
      <c r="M555" s="12"/>
      <c r="N555" s="8" t="s">
        <v>45</v>
      </c>
      <c r="O555" s="35" t="s">
        <v>338</v>
      </c>
      <c r="P555" s="35" t="s">
        <v>339</v>
      </c>
    </row>
    <row r="556" spans="1:16" ht="15.75" x14ac:dyDescent="0.25">
      <c r="A556" s="183">
        <v>1805</v>
      </c>
      <c r="B556" s="12" t="s">
        <v>104</v>
      </c>
      <c r="C556" s="17" t="s">
        <v>145</v>
      </c>
      <c r="D556" s="15" t="s">
        <v>28</v>
      </c>
      <c r="E556" s="12">
        <v>170</v>
      </c>
      <c r="F556" s="20">
        <f t="shared" si="32"/>
        <v>54.112554112554115</v>
      </c>
      <c r="G556" s="20">
        <v>5</v>
      </c>
      <c r="H556" s="12">
        <v>12</v>
      </c>
      <c r="I556" s="9">
        <f t="shared" si="33"/>
        <v>0.22997835497835495</v>
      </c>
      <c r="J556" s="9">
        <f t="shared" si="34"/>
        <v>1.1300514372821988</v>
      </c>
      <c r="K556" s="9">
        <f t="shared" si="35"/>
        <v>3.0958157363770038</v>
      </c>
      <c r="L556" s="12" t="s">
        <v>143</v>
      </c>
      <c r="M556" s="12"/>
      <c r="N556" s="8" t="s">
        <v>45</v>
      </c>
      <c r="O556" s="35" t="s">
        <v>340</v>
      </c>
      <c r="P556" s="35" t="s">
        <v>341</v>
      </c>
    </row>
    <row r="557" spans="1:16" ht="15.75" x14ac:dyDescent="0.25">
      <c r="A557" s="183">
        <v>1806</v>
      </c>
      <c r="B557" s="12" t="s">
        <v>85</v>
      </c>
      <c r="C557" s="12" t="s">
        <v>155</v>
      </c>
      <c r="D557" s="12" t="s">
        <v>116</v>
      </c>
      <c r="E557" s="12">
        <v>34</v>
      </c>
      <c r="F557" s="20">
        <f t="shared" si="32"/>
        <v>10.822510822510823</v>
      </c>
      <c r="G557" s="20">
        <v>1</v>
      </c>
      <c r="H557" s="12">
        <v>2</v>
      </c>
      <c r="I557" s="9">
        <f t="shared" si="33"/>
        <v>9.1991341991342016E-3</v>
      </c>
      <c r="J557" s="9">
        <f t="shared" si="34"/>
        <v>-2.2835663749905279</v>
      </c>
      <c r="K557" s="9">
        <f t="shared" si="35"/>
        <v>0.10192007258416352</v>
      </c>
      <c r="L557" s="12" t="s">
        <v>142</v>
      </c>
      <c r="M557" s="12" t="s">
        <v>51</v>
      </c>
      <c r="N557" s="8" t="s">
        <v>45</v>
      </c>
      <c r="O557" s="35" t="s">
        <v>342</v>
      </c>
      <c r="P557" s="35" t="s">
        <v>343</v>
      </c>
    </row>
    <row r="558" spans="1:16" ht="15.75" x14ac:dyDescent="0.25">
      <c r="A558" s="183">
        <v>1807</v>
      </c>
      <c r="B558" s="12" t="s">
        <v>53</v>
      </c>
      <c r="C558" s="29" t="s">
        <v>146</v>
      </c>
      <c r="D558" s="23" t="s">
        <v>27</v>
      </c>
      <c r="E558" s="12">
        <v>110</v>
      </c>
      <c r="F558" s="20">
        <f t="shared" si="32"/>
        <v>35.0140056022409</v>
      </c>
      <c r="G558" s="20">
        <v>3</v>
      </c>
      <c r="H558" s="12">
        <v>8</v>
      </c>
      <c r="I558" s="9">
        <f t="shared" si="33"/>
        <v>9.6288515406162484E-2</v>
      </c>
      <c r="J558" s="9">
        <f t="shared" si="34"/>
        <v>0.20674180814430887</v>
      </c>
      <c r="K558" s="9">
        <f t="shared" si="35"/>
        <v>1.229665041291734</v>
      </c>
      <c r="L558" s="12" t="s">
        <v>142</v>
      </c>
      <c r="M558" s="12"/>
      <c r="N558" s="8" t="s">
        <v>45</v>
      </c>
      <c r="O558" s="35" t="s">
        <v>344</v>
      </c>
      <c r="P558" s="35" t="s">
        <v>345</v>
      </c>
    </row>
    <row r="559" spans="1:16" ht="15.75" x14ac:dyDescent="0.25">
      <c r="A559" s="183">
        <v>1808</v>
      </c>
      <c r="B559" s="12" t="s">
        <v>14</v>
      </c>
      <c r="C559" s="8" t="s">
        <v>91</v>
      </c>
      <c r="D559" s="8" t="s">
        <v>31</v>
      </c>
      <c r="E559" s="12">
        <v>120</v>
      </c>
      <c r="F559" s="20">
        <f t="shared" si="32"/>
        <v>38.19709702062643</v>
      </c>
      <c r="G559" s="20">
        <v>3</v>
      </c>
      <c r="H559" s="12">
        <v>8</v>
      </c>
      <c r="I559" s="9">
        <f t="shared" si="33"/>
        <v>0.11459129106187928</v>
      </c>
      <c r="J559" s="9">
        <f t="shared" si="34"/>
        <v>0.39129293873931204</v>
      </c>
      <c r="K559" s="9">
        <f t="shared" si="35"/>
        <v>1.4788916746279441</v>
      </c>
      <c r="L559" s="12" t="s">
        <v>142</v>
      </c>
      <c r="M559" s="12"/>
      <c r="N559" s="8" t="s">
        <v>45</v>
      </c>
      <c r="O559" s="35" t="s">
        <v>346</v>
      </c>
      <c r="P559" s="35" t="s">
        <v>347</v>
      </c>
    </row>
    <row r="560" spans="1:16" ht="15.75" x14ac:dyDescent="0.25">
      <c r="A560" s="183">
        <v>1809</v>
      </c>
      <c r="B560" s="12" t="s">
        <v>104</v>
      </c>
      <c r="C560" s="17" t="s">
        <v>145</v>
      </c>
      <c r="D560" s="15" t="s">
        <v>28</v>
      </c>
      <c r="E560" s="12">
        <v>64</v>
      </c>
      <c r="F560" s="20">
        <f t="shared" si="32"/>
        <v>20.371785077667433</v>
      </c>
      <c r="G560" s="20">
        <v>2</v>
      </c>
      <c r="H560" s="12">
        <v>6</v>
      </c>
      <c r="I560" s="9">
        <f t="shared" si="33"/>
        <v>3.2594856124267893E-2</v>
      </c>
      <c r="J560" s="9">
        <f t="shared" si="34"/>
        <v>-0.94198602789554275</v>
      </c>
      <c r="K560" s="9">
        <f t="shared" si="35"/>
        <v>0.38985280744899331</v>
      </c>
      <c r="L560" s="12" t="s">
        <v>142</v>
      </c>
      <c r="M560" s="12"/>
      <c r="N560" s="8" t="s">
        <v>45</v>
      </c>
      <c r="O560" s="35" t="s">
        <v>348</v>
      </c>
      <c r="P560" s="35" t="s">
        <v>349</v>
      </c>
    </row>
    <row r="561" spans="1:16" ht="15.75" x14ac:dyDescent="0.25">
      <c r="A561" s="183">
        <v>1810</v>
      </c>
      <c r="B561" s="12" t="s">
        <v>15</v>
      </c>
      <c r="C561" s="12" t="s">
        <v>124</v>
      </c>
      <c r="D561" s="12" t="s">
        <v>26</v>
      </c>
      <c r="E561" s="12">
        <v>34</v>
      </c>
      <c r="F561" s="20">
        <f t="shared" si="32"/>
        <v>10.822510822510823</v>
      </c>
      <c r="G561" s="20">
        <v>1</v>
      </c>
      <c r="H561" s="12">
        <v>3</v>
      </c>
      <c r="I561" s="9">
        <f t="shared" si="33"/>
        <v>9.1991341991342016E-3</v>
      </c>
      <c r="J561" s="9">
        <f t="shared" si="34"/>
        <v>-2.2835663749905279</v>
      </c>
      <c r="K561" s="9">
        <f t="shared" si="35"/>
        <v>0.10192007258416352</v>
      </c>
      <c r="L561" s="12" t="s">
        <v>142</v>
      </c>
      <c r="M561" s="12"/>
      <c r="N561" s="8" t="s">
        <v>45</v>
      </c>
      <c r="O561" s="35" t="s">
        <v>350</v>
      </c>
      <c r="P561" s="35" t="s">
        <v>351</v>
      </c>
    </row>
    <row r="562" spans="1:16" ht="15.75" x14ac:dyDescent="0.25">
      <c r="A562" s="183">
        <v>1811</v>
      </c>
      <c r="B562" s="12" t="s">
        <v>104</v>
      </c>
      <c r="C562" s="17" t="s">
        <v>145</v>
      </c>
      <c r="D562" s="15" t="s">
        <v>28</v>
      </c>
      <c r="E562" s="12">
        <v>113</v>
      </c>
      <c r="F562" s="20">
        <f t="shared" si="32"/>
        <v>35.968933027756556</v>
      </c>
      <c r="G562" s="20">
        <v>3</v>
      </c>
      <c r="H562" s="12">
        <v>12</v>
      </c>
      <c r="I562" s="9">
        <f t="shared" si="33"/>
        <v>0.10161223580341226</v>
      </c>
      <c r="J562" s="9">
        <f t="shared" si="34"/>
        <v>0.26381251578746756</v>
      </c>
      <c r="K562" s="9">
        <f t="shared" si="35"/>
        <v>1.3018840907050822</v>
      </c>
      <c r="L562" s="12" t="s">
        <v>143</v>
      </c>
      <c r="M562" s="12"/>
      <c r="N562" s="8" t="s">
        <v>45</v>
      </c>
      <c r="O562" s="35" t="s">
        <v>352</v>
      </c>
      <c r="P562" s="35" t="s">
        <v>353</v>
      </c>
    </row>
    <row r="563" spans="1:16" ht="15.75" x14ac:dyDescent="0.25">
      <c r="A563" s="183">
        <v>1812</v>
      </c>
      <c r="B563" s="12" t="s">
        <v>63</v>
      </c>
      <c r="C563" s="16" t="s">
        <v>93</v>
      </c>
      <c r="D563" s="31" t="s">
        <v>92</v>
      </c>
      <c r="E563" s="12">
        <v>72</v>
      </c>
      <c r="F563" s="20">
        <f t="shared" si="32"/>
        <v>22.918258212375861</v>
      </c>
      <c r="G563" s="20">
        <v>2</v>
      </c>
      <c r="H563" s="12">
        <v>5</v>
      </c>
      <c r="I563" s="9">
        <f t="shared" si="33"/>
        <v>4.1252864782276556E-2</v>
      </c>
      <c r="J563" s="9">
        <f t="shared" si="34"/>
        <v>-0.69216820926835343</v>
      </c>
      <c r="K563" s="9">
        <f t="shared" si="35"/>
        <v>0.50048972532019842</v>
      </c>
      <c r="L563" s="12" t="s">
        <v>142</v>
      </c>
      <c r="M563" s="12"/>
      <c r="N563" s="8" t="s">
        <v>45</v>
      </c>
      <c r="O563" s="35" t="s">
        <v>354</v>
      </c>
      <c r="P563" s="35" t="s">
        <v>355</v>
      </c>
    </row>
    <row r="564" spans="1:16" ht="15.75" x14ac:dyDescent="0.25">
      <c r="A564" s="183">
        <v>1813</v>
      </c>
      <c r="B564" s="12" t="s">
        <v>53</v>
      </c>
      <c r="C564" s="29" t="s">
        <v>146</v>
      </c>
      <c r="D564" s="23" t="s">
        <v>27</v>
      </c>
      <c r="E564" s="12">
        <v>155</v>
      </c>
      <c r="F564" s="20">
        <f t="shared" si="32"/>
        <v>49.337916984975813</v>
      </c>
      <c r="G564" s="20">
        <v>4</v>
      </c>
      <c r="H564" s="12">
        <v>7</v>
      </c>
      <c r="I564" s="9">
        <f t="shared" si="33"/>
        <v>0.19118442831678129</v>
      </c>
      <c r="J564" s="9">
        <f t="shared" si="34"/>
        <v>0.93412762528431603</v>
      </c>
      <c r="K564" s="9">
        <f t="shared" si="35"/>
        <v>2.5449923021038994</v>
      </c>
      <c r="L564" s="12" t="s">
        <v>142</v>
      </c>
      <c r="M564" s="12"/>
      <c r="N564" s="8" t="s">
        <v>45</v>
      </c>
      <c r="O564" s="35" t="s">
        <v>356</v>
      </c>
      <c r="P564" s="35" t="s">
        <v>357</v>
      </c>
    </row>
    <row r="565" spans="1:16" ht="15.75" x14ac:dyDescent="0.25">
      <c r="A565" s="183">
        <v>1814</v>
      </c>
      <c r="B565" s="12" t="s">
        <v>15</v>
      </c>
      <c r="C565" s="12" t="s">
        <v>124</v>
      </c>
      <c r="D565" s="12" t="s">
        <v>26</v>
      </c>
      <c r="E565" s="12">
        <v>172</v>
      </c>
      <c r="F565" s="20">
        <f t="shared" si="32"/>
        <v>54.749172396231224</v>
      </c>
      <c r="G565" s="20">
        <v>5</v>
      </c>
      <c r="H565" s="12">
        <v>9</v>
      </c>
      <c r="I565" s="9">
        <f t="shared" si="33"/>
        <v>0.23542144130379433</v>
      </c>
      <c r="J565" s="9">
        <f t="shared" si="34"/>
        <v>1.154858737619926</v>
      </c>
      <c r="K565" s="9">
        <f t="shared" si="35"/>
        <v>3.173575079092652</v>
      </c>
      <c r="L565" s="12" t="s">
        <v>142</v>
      </c>
      <c r="M565" s="12" t="s">
        <v>51</v>
      </c>
      <c r="N565" s="8" t="s">
        <v>45</v>
      </c>
      <c r="O565" s="35" t="s">
        <v>358</v>
      </c>
      <c r="P565" s="35" t="s">
        <v>359</v>
      </c>
    </row>
    <row r="566" spans="1:16" ht="15.75" x14ac:dyDescent="0.25">
      <c r="A566" s="183">
        <v>1815</v>
      </c>
      <c r="B566" s="12" t="s">
        <v>53</v>
      </c>
      <c r="C566" s="29" t="s">
        <v>146</v>
      </c>
      <c r="D566" s="23" t="s">
        <v>27</v>
      </c>
      <c r="E566" s="12">
        <v>283</v>
      </c>
      <c r="F566" s="20">
        <f t="shared" si="32"/>
        <v>90.081487140310671</v>
      </c>
      <c r="G566" s="20">
        <v>8</v>
      </c>
      <c r="H566" s="12">
        <v>14</v>
      </c>
      <c r="I566" s="9">
        <f t="shared" si="33"/>
        <v>0.63732652151769797</v>
      </c>
      <c r="J566" s="9">
        <f t="shared" si="34"/>
        <v>2.2110158221998999</v>
      </c>
      <c r="K566" s="9">
        <f t="shared" si="35"/>
        <v>9.1249810449432083</v>
      </c>
      <c r="L566" s="12" t="s">
        <v>143</v>
      </c>
      <c r="M566" s="12"/>
      <c r="N566" s="8" t="s">
        <v>45</v>
      </c>
      <c r="O566" s="35" t="s">
        <v>360</v>
      </c>
      <c r="P566" s="35" t="s">
        <v>361</v>
      </c>
    </row>
    <row r="567" spans="1:16" ht="15.75" x14ac:dyDescent="0.25">
      <c r="A567" s="183">
        <v>1816</v>
      </c>
      <c r="B567" s="12" t="s">
        <v>63</v>
      </c>
      <c r="C567" s="16" t="s">
        <v>93</v>
      </c>
      <c r="D567" s="31" t="s">
        <v>92</v>
      </c>
      <c r="E567" s="12">
        <v>55</v>
      </c>
      <c r="F567" s="20">
        <f t="shared" si="32"/>
        <v>17.50700280112045</v>
      </c>
      <c r="G567" s="20">
        <v>1</v>
      </c>
      <c r="H567" s="12">
        <v>5</v>
      </c>
      <c r="I567" s="9">
        <f t="shared" si="33"/>
        <v>2.4072128851540621E-2</v>
      </c>
      <c r="J567" s="9">
        <f t="shared" si="34"/>
        <v>-1.2634233618233353</v>
      </c>
      <c r="K567" s="9">
        <f t="shared" si="35"/>
        <v>0.28268463636772356</v>
      </c>
      <c r="L567" s="12" t="s">
        <v>142</v>
      </c>
      <c r="M567" s="12"/>
      <c r="N567" s="8" t="s">
        <v>45</v>
      </c>
      <c r="O567" s="35" t="s">
        <v>362</v>
      </c>
      <c r="P567" s="35" t="s">
        <v>363</v>
      </c>
    </row>
    <row r="568" spans="1:16" ht="15.75" x14ac:dyDescent="0.25">
      <c r="A568" s="183">
        <v>1817</v>
      </c>
      <c r="B568" s="12" t="s">
        <v>80</v>
      </c>
      <c r="C568" s="14" t="s">
        <v>90</v>
      </c>
      <c r="D568" s="15" t="s">
        <v>28</v>
      </c>
      <c r="E568" s="12">
        <v>120</v>
      </c>
      <c r="F568" s="20">
        <f t="shared" si="32"/>
        <v>38.19709702062643</v>
      </c>
      <c r="G568" s="20">
        <v>3</v>
      </c>
      <c r="H568" s="12">
        <v>9</v>
      </c>
      <c r="I568" s="9">
        <f t="shared" si="33"/>
        <v>0.11459129106187928</v>
      </c>
      <c r="J568" s="9">
        <f t="shared" si="34"/>
        <v>0.39129293873931204</v>
      </c>
      <c r="K568" s="9">
        <f t="shared" si="35"/>
        <v>1.4788916746279441</v>
      </c>
      <c r="L568" s="12" t="s">
        <v>142</v>
      </c>
      <c r="M568" s="12"/>
      <c r="N568" s="8" t="s">
        <v>45</v>
      </c>
      <c r="O568" s="35" t="s">
        <v>364</v>
      </c>
      <c r="P568" s="35" t="s">
        <v>365</v>
      </c>
    </row>
    <row r="569" spans="1:16" ht="15.75" x14ac:dyDescent="0.25">
      <c r="A569" s="183">
        <v>1818</v>
      </c>
      <c r="B569" s="12" t="s">
        <v>53</v>
      </c>
      <c r="C569" s="29" t="s">
        <v>146</v>
      </c>
      <c r="D569" s="23" t="s">
        <v>27</v>
      </c>
      <c r="E569" s="12">
        <v>97</v>
      </c>
      <c r="F569" s="20">
        <f t="shared" si="32"/>
        <v>30.8759867583397</v>
      </c>
      <c r="G569" s="20">
        <v>3</v>
      </c>
      <c r="H569" s="12">
        <v>9</v>
      </c>
      <c r="I569" s="9">
        <f t="shared" si="33"/>
        <v>7.4874267888973792E-2</v>
      </c>
      <c r="J569" s="9">
        <f t="shared" si="34"/>
        <v>-6.0015062295732058E-2</v>
      </c>
      <c r="K569" s="9">
        <f t="shared" si="35"/>
        <v>0.94175034855516371</v>
      </c>
      <c r="L569" s="12" t="s">
        <v>142</v>
      </c>
      <c r="M569" s="12"/>
      <c r="N569" s="8" t="s">
        <v>45</v>
      </c>
      <c r="O569" s="35" t="s">
        <v>366</v>
      </c>
      <c r="P569" s="35" t="s">
        <v>367</v>
      </c>
    </row>
    <row r="570" spans="1:16" ht="15.75" x14ac:dyDescent="0.25">
      <c r="A570" s="183">
        <v>1819</v>
      </c>
      <c r="B570" s="12" t="s">
        <v>88</v>
      </c>
      <c r="C570" s="14" t="s">
        <v>132</v>
      </c>
      <c r="D570" s="12" t="s">
        <v>89</v>
      </c>
      <c r="E570" s="12">
        <v>44</v>
      </c>
      <c r="F570" s="20">
        <f t="shared" si="32"/>
        <v>14.005602240896359</v>
      </c>
      <c r="G570" s="20">
        <v>1</v>
      </c>
      <c r="H570" s="12">
        <v>2</v>
      </c>
      <c r="I570" s="9">
        <f t="shared" si="33"/>
        <v>1.5406162464985993E-2</v>
      </c>
      <c r="J570" s="9">
        <f t="shared" si="34"/>
        <v>-1.7367108341607755</v>
      </c>
      <c r="K570" s="9">
        <f t="shared" si="35"/>
        <v>0.17609866680815789</v>
      </c>
      <c r="L570" s="12" t="s">
        <v>142</v>
      </c>
      <c r="M570" s="12"/>
      <c r="N570" s="8" t="s">
        <v>45</v>
      </c>
      <c r="O570" s="35" t="s">
        <v>368</v>
      </c>
      <c r="P570" s="35" t="s">
        <v>369</v>
      </c>
    </row>
    <row r="571" spans="1:16" ht="15.75" x14ac:dyDescent="0.25">
      <c r="A571" s="183">
        <v>1820</v>
      </c>
      <c r="B571" s="12" t="s">
        <v>115</v>
      </c>
      <c r="C571" s="12" t="s">
        <v>125</v>
      </c>
      <c r="D571" s="12" t="s">
        <v>35</v>
      </c>
      <c r="E571" s="12">
        <v>70</v>
      </c>
      <c r="F571" s="20">
        <f t="shared" si="32"/>
        <v>22.281639928698752</v>
      </c>
      <c r="G571" s="20">
        <v>2</v>
      </c>
      <c r="H571" s="12">
        <v>7</v>
      </c>
      <c r="I571" s="9">
        <f t="shared" si="33"/>
        <v>3.8992869875222817E-2</v>
      </c>
      <c r="J571" s="9">
        <f t="shared" si="34"/>
        <v>-0.75191863931471659</v>
      </c>
      <c r="K571" s="9">
        <f t="shared" si="35"/>
        <v>0.47146112057859513</v>
      </c>
      <c r="L571" s="12" t="s">
        <v>142</v>
      </c>
      <c r="M571" s="12" t="s">
        <v>51</v>
      </c>
      <c r="N571" s="8" t="s">
        <v>45</v>
      </c>
      <c r="O571" s="35" t="s">
        <v>370</v>
      </c>
      <c r="P571" s="35" t="s">
        <v>371</v>
      </c>
    </row>
    <row r="572" spans="1:16" ht="15.75" x14ac:dyDescent="0.25">
      <c r="A572" s="183">
        <v>1821</v>
      </c>
      <c r="B572" s="12" t="s">
        <v>50</v>
      </c>
      <c r="C572" s="12" t="s">
        <v>122</v>
      </c>
      <c r="D572" s="12" t="s">
        <v>107</v>
      </c>
      <c r="E572" s="12">
        <v>40</v>
      </c>
      <c r="F572" s="20">
        <f t="shared" si="32"/>
        <v>12.732365673542144</v>
      </c>
      <c r="G572" s="20">
        <v>1</v>
      </c>
      <c r="H572" s="12">
        <v>3</v>
      </c>
      <c r="I572" s="9">
        <f t="shared" si="33"/>
        <v>1.2732365673542146E-2</v>
      </c>
      <c r="J572" s="9">
        <f t="shared" si="34"/>
        <v>-1.9388637255257484</v>
      </c>
      <c r="K572" s="9">
        <f t="shared" si="35"/>
        <v>0.14386732971233054</v>
      </c>
      <c r="L572" s="12" t="s">
        <v>142</v>
      </c>
      <c r="M572" s="12"/>
      <c r="N572" s="8" t="s">
        <v>45</v>
      </c>
      <c r="O572" s="35" t="s">
        <v>372</v>
      </c>
      <c r="P572" s="35" t="s">
        <v>373</v>
      </c>
    </row>
    <row r="573" spans="1:16" ht="15.75" x14ac:dyDescent="0.25">
      <c r="A573" s="183">
        <v>1822</v>
      </c>
      <c r="B573" s="12" t="s">
        <v>99</v>
      </c>
      <c r="C573" s="14" t="s">
        <v>135</v>
      </c>
      <c r="D573" s="12" t="s">
        <v>94</v>
      </c>
      <c r="E573" s="12">
        <v>35</v>
      </c>
      <c r="F573" s="20">
        <f t="shared" si="32"/>
        <v>11.140819964349376</v>
      </c>
      <c r="G573" s="20">
        <v>1</v>
      </c>
      <c r="H573" s="12">
        <v>2</v>
      </c>
      <c r="I573" s="9">
        <f t="shared" si="33"/>
        <v>9.7482174688057043E-3</v>
      </c>
      <c r="J573" s="9">
        <f t="shared" si="34"/>
        <v>-2.2220838092823607</v>
      </c>
      <c r="K573" s="9">
        <f t="shared" si="35"/>
        <v>0.10838302379668988</v>
      </c>
      <c r="L573" s="12" t="s">
        <v>142</v>
      </c>
      <c r="M573" s="12" t="s">
        <v>51</v>
      </c>
      <c r="N573" s="8" t="s">
        <v>45</v>
      </c>
      <c r="O573" s="35" t="s">
        <v>374</v>
      </c>
      <c r="P573" s="35" t="s">
        <v>375</v>
      </c>
    </row>
    <row r="574" spans="1:16" ht="15.75" x14ac:dyDescent="0.25">
      <c r="A574" s="183">
        <v>1823</v>
      </c>
      <c r="B574" s="12" t="s">
        <v>80</v>
      </c>
      <c r="C574" s="14" t="s">
        <v>90</v>
      </c>
      <c r="D574" s="15" t="s">
        <v>28</v>
      </c>
      <c r="E574" s="12">
        <v>100</v>
      </c>
      <c r="F574" s="20">
        <f t="shared" si="32"/>
        <v>31.830914183855359</v>
      </c>
      <c r="G574" s="20">
        <v>3</v>
      </c>
      <c r="H574" s="12">
        <v>14</v>
      </c>
      <c r="I574" s="9">
        <f t="shared" si="33"/>
        <v>7.9577285459638394E-2</v>
      </c>
      <c r="J574" s="9">
        <f t="shared" si="34"/>
        <v>4.5889167793351504E-3</v>
      </c>
      <c r="K574" s="9">
        <f t="shared" si="35"/>
        <v>1.0045994619821215</v>
      </c>
      <c r="L574" s="12" t="s">
        <v>143</v>
      </c>
      <c r="M574" s="12"/>
      <c r="N574" s="8" t="s">
        <v>45</v>
      </c>
      <c r="O574" s="35" t="s">
        <v>376</v>
      </c>
      <c r="P574" s="35" t="s">
        <v>377</v>
      </c>
    </row>
    <row r="575" spans="1:16" ht="15.75" x14ac:dyDescent="0.25">
      <c r="A575" s="183">
        <v>1824</v>
      </c>
      <c r="B575" s="12" t="s">
        <v>14</v>
      </c>
      <c r="C575" s="8" t="s">
        <v>91</v>
      </c>
      <c r="D575" s="8" t="s">
        <v>31</v>
      </c>
      <c r="E575" s="12">
        <v>60</v>
      </c>
      <c r="F575" s="20">
        <f t="shared" si="32"/>
        <v>19.098548510313215</v>
      </c>
      <c r="G575" s="20">
        <v>1</v>
      </c>
      <c r="H575" s="12">
        <v>8</v>
      </c>
      <c r="I575" s="9">
        <f t="shared" si="33"/>
        <v>2.8647822765469819E-2</v>
      </c>
      <c r="J575" s="9">
        <f t="shared" si="34"/>
        <v>-1.0788722312283312</v>
      </c>
      <c r="K575" s="9">
        <f t="shared" si="35"/>
        <v>0.33997872691435749</v>
      </c>
      <c r="L575" s="12" t="s">
        <v>142</v>
      </c>
      <c r="M575" s="12"/>
      <c r="N575" s="8" t="s">
        <v>45</v>
      </c>
      <c r="O575" s="35" t="s">
        <v>378</v>
      </c>
      <c r="P575" s="35" t="s">
        <v>379</v>
      </c>
    </row>
    <row r="576" spans="1:16" ht="15.75" x14ac:dyDescent="0.25">
      <c r="A576" s="183">
        <v>1825</v>
      </c>
      <c r="B576" s="12" t="s">
        <v>59</v>
      </c>
      <c r="C576" s="36" t="s">
        <v>152</v>
      </c>
      <c r="D576" s="22" t="s">
        <v>110</v>
      </c>
      <c r="E576" s="12">
        <v>33</v>
      </c>
      <c r="F576" s="20">
        <f t="shared" si="32"/>
        <v>10.504201680672269</v>
      </c>
      <c r="G576" s="20">
        <v>1</v>
      </c>
      <c r="H576" s="12">
        <v>3</v>
      </c>
      <c r="I576" s="9">
        <f t="shared" si="33"/>
        <v>8.6659663865546223E-3</v>
      </c>
      <c r="J576" s="9">
        <f t="shared" si="34"/>
        <v>-2.3468845098310025</v>
      </c>
      <c r="K576" s="9">
        <f t="shared" si="35"/>
        <v>9.5666747223737858E-2</v>
      </c>
      <c r="L576" s="12" t="s">
        <v>142</v>
      </c>
      <c r="M576" s="12"/>
      <c r="N576" s="8" t="s">
        <v>45</v>
      </c>
      <c r="O576" s="35" t="s">
        <v>380</v>
      </c>
      <c r="P576" s="35" t="s">
        <v>379</v>
      </c>
    </row>
    <row r="577" spans="1:16" ht="15.75" x14ac:dyDescent="0.25">
      <c r="A577" s="183">
        <v>1826</v>
      </c>
      <c r="B577" s="12" t="s">
        <v>14</v>
      </c>
      <c r="C577" s="8" t="s">
        <v>91</v>
      </c>
      <c r="D577" s="8" t="s">
        <v>31</v>
      </c>
      <c r="E577" s="12">
        <v>35</v>
      </c>
      <c r="F577" s="20">
        <f t="shared" si="32"/>
        <v>11.140819964349376</v>
      </c>
      <c r="G577" s="20">
        <v>1</v>
      </c>
      <c r="H577" s="12">
        <v>3</v>
      </c>
      <c r="I577" s="9">
        <f t="shared" si="33"/>
        <v>9.7482174688057043E-3</v>
      </c>
      <c r="J577" s="9">
        <f t="shared" si="34"/>
        <v>-2.2220838092823607</v>
      </c>
      <c r="K577" s="9">
        <f t="shared" si="35"/>
        <v>0.10838302379668988</v>
      </c>
      <c r="L577" s="12" t="s">
        <v>142</v>
      </c>
      <c r="M577" s="12"/>
      <c r="N577" s="8" t="s">
        <v>45</v>
      </c>
      <c r="O577" s="35" t="s">
        <v>381</v>
      </c>
      <c r="P577" s="35" t="s">
        <v>382</v>
      </c>
    </row>
    <row r="578" spans="1:16" ht="15.75" x14ac:dyDescent="0.25">
      <c r="A578" s="183">
        <v>1827</v>
      </c>
      <c r="B578" s="12" t="s">
        <v>99</v>
      </c>
      <c r="C578" s="14" t="s">
        <v>135</v>
      </c>
      <c r="D578" s="12" t="s">
        <v>94</v>
      </c>
      <c r="E578" s="12">
        <v>33</v>
      </c>
      <c r="F578" s="20">
        <f t="shared" ref="F578:F604" si="36">E578/3.1416</f>
        <v>10.504201680672269</v>
      </c>
      <c r="G578" s="20">
        <v>1</v>
      </c>
      <c r="H578" s="12">
        <v>3</v>
      </c>
      <c r="I578" s="9">
        <f t="shared" ref="I578:I604" si="37">(3.1416*((F578/100)^2)/4)</f>
        <v>8.6659663865546223E-3</v>
      </c>
      <c r="J578" s="9">
        <f t="shared" ref="J578:J604" si="38">(((LN(F578))*2.121)+(-7.335))</f>
        <v>-2.3468845098310025</v>
      </c>
      <c r="K578" s="9">
        <f t="shared" ref="K578:K604" si="39">EXP(J578)</f>
        <v>9.5666747223737858E-2</v>
      </c>
      <c r="L578" s="12" t="s">
        <v>142</v>
      </c>
      <c r="M578" s="12" t="s">
        <v>51</v>
      </c>
      <c r="N578" s="8" t="s">
        <v>45</v>
      </c>
      <c r="O578" s="35" t="s">
        <v>383</v>
      </c>
      <c r="P578" s="35" t="s">
        <v>384</v>
      </c>
    </row>
    <row r="579" spans="1:16" ht="15.75" x14ac:dyDescent="0.25">
      <c r="A579" s="183">
        <v>1828</v>
      </c>
      <c r="B579" s="12" t="s">
        <v>63</v>
      </c>
      <c r="C579" s="16" t="s">
        <v>93</v>
      </c>
      <c r="D579" s="31" t="s">
        <v>92</v>
      </c>
      <c r="E579" s="12">
        <v>123</v>
      </c>
      <c r="F579" s="20">
        <f t="shared" si="36"/>
        <v>39.152024446142093</v>
      </c>
      <c r="G579" s="20">
        <v>3</v>
      </c>
      <c r="H579" s="12">
        <v>7</v>
      </c>
      <c r="I579" s="9">
        <f t="shared" si="37"/>
        <v>0.12039247517188692</v>
      </c>
      <c r="J579" s="9">
        <f t="shared" si="38"/>
        <v>0.44366597004349018</v>
      </c>
      <c r="K579" s="9">
        <f t="shared" si="39"/>
        <v>1.5584098430995417</v>
      </c>
      <c r="L579" s="12" t="s">
        <v>142</v>
      </c>
      <c r="M579" s="12"/>
      <c r="N579" s="8" t="s">
        <v>45</v>
      </c>
      <c r="O579" s="35" t="s">
        <v>385</v>
      </c>
      <c r="P579" s="35" t="s">
        <v>379</v>
      </c>
    </row>
    <row r="580" spans="1:16" ht="15.75" x14ac:dyDescent="0.25">
      <c r="A580" s="183">
        <v>1829</v>
      </c>
      <c r="B580" s="12" t="s">
        <v>15</v>
      </c>
      <c r="C580" s="12" t="s">
        <v>124</v>
      </c>
      <c r="D580" s="12" t="s">
        <v>26</v>
      </c>
      <c r="E580" s="12">
        <v>52</v>
      </c>
      <c r="F580" s="20">
        <f t="shared" si="36"/>
        <v>16.552075375604787</v>
      </c>
      <c r="G580" s="20">
        <v>1</v>
      </c>
      <c r="H580" s="12">
        <v>5</v>
      </c>
      <c r="I580" s="9">
        <f t="shared" si="37"/>
        <v>2.1517697988286219E-2</v>
      </c>
      <c r="J580" s="9">
        <f t="shared" si="38"/>
        <v>-1.382389120590199</v>
      </c>
      <c r="K580" s="9">
        <f t="shared" si="39"/>
        <v>0.25097821897939893</v>
      </c>
      <c r="L580" s="12" t="s">
        <v>142</v>
      </c>
      <c r="M580" s="12"/>
      <c r="N580" s="8" t="s">
        <v>45</v>
      </c>
      <c r="O580" s="35" t="s">
        <v>386</v>
      </c>
      <c r="P580" s="35" t="s">
        <v>387</v>
      </c>
    </row>
    <row r="581" spans="1:16" ht="15.75" x14ac:dyDescent="0.25">
      <c r="A581" s="183">
        <v>1830</v>
      </c>
      <c r="B581" s="12" t="s">
        <v>63</v>
      </c>
      <c r="C581" s="16" t="s">
        <v>93</v>
      </c>
      <c r="D581" s="31" t="s">
        <v>92</v>
      </c>
      <c r="E581" s="12">
        <v>46</v>
      </c>
      <c r="F581" s="20">
        <f t="shared" si="36"/>
        <v>14.642220524573466</v>
      </c>
      <c r="G581" s="20">
        <v>1</v>
      </c>
      <c r="H581" s="12">
        <v>4</v>
      </c>
      <c r="I581" s="9">
        <f t="shared" si="37"/>
        <v>1.6838553603259487E-2</v>
      </c>
      <c r="J581" s="9">
        <f t="shared" si="38"/>
        <v>-1.6424286457480362</v>
      </c>
      <c r="K581" s="9">
        <f t="shared" si="39"/>
        <v>0.19350950510133216</v>
      </c>
      <c r="L581" s="12" t="s">
        <v>142</v>
      </c>
      <c r="M581" s="12"/>
      <c r="N581" s="8" t="s">
        <v>45</v>
      </c>
      <c r="O581" s="35" t="s">
        <v>388</v>
      </c>
      <c r="P581" s="35" t="s">
        <v>389</v>
      </c>
    </row>
    <row r="582" spans="1:16" ht="15.75" x14ac:dyDescent="0.25">
      <c r="A582" s="183">
        <v>1831</v>
      </c>
      <c r="B582" s="12" t="s">
        <v>15</v>
      </c>
      <c r="C582" s="12" t="s">
        <v>124</v>
      </c>
      <c r="D582" s="12" t="s">
        <v>26</v>
      </c>
      <c r="E582" s="12">
        <v>80</v>
      </c>
      <c r="F582" s="20">
        <f t="shared" si="36"/>
        <v>25.464731347084289</v>
      </c>
      <c r="G582" s="20">
        <v>2</v>
      </c>
      <c r="H582" s="12">
        <v>5</v>
      </c>
      <c r="I582" s="9">
        <f t="shared" si="37"/>
        <v>5.0929462694168585E-2</v>
      </c>
      <c r="J582" s="9">
        <f t="shared" si="38"/>
        <v>-0.46869855555810425</v>
      </c>
      <c r="K582" s="9">
        <f t="shared" si="39"/>
        <v>0.62581620354180501</v>
      </c>
      <c r="L582" s="12" t="s">
        <v>142</v>
      </c>
      <c r="M582" s="12"/>
      <c r="N582" s="8" t="s">
        <v>45</v>
      </c>
      <c r="O582" s="35" t="s">
        <v>390</v>
      </c>
      <c r="P582" s="35" t="s">
        <v>391</v>
      </c>
    </row>
    <row r="583" spans="1:16" ht="15.75" x14ac:dyDescent="0.25">
      <c r="A583" s="183">
        <v>1832</v>
      </c>
      <c r="B583" s="12" t="s">
        <v>53</v>
      </c>
      <c r="C583" s="29" t="s">
        <v>146</v>
      </c>
      <c r="D583" s="23" t="s">
        <v>27</v>
      </c>
      <c r="E583" s="12">
        <v>181</v>
      </c>
      <c r="F583" s="20">
        <f t="shared" si="36"/>
        <v>57.613954672778206</v>
      </c>
      <c r="G583" s="20">
        <v>5</v>
      </c>
      <c r="H583" s="12">
        <v>10</v>
      </c>
      <c r="I583" s="9">
        <f t="shared" si="37"/>
        <v>0.26070314489432145</v>
      </c>
      <c r="J583" s="9">
        <f t="shared" si="38"/>
        <v>1.2630351556134096</v>
      </c>
      <c r="K583" s="9">
        <f t="shared" si="39"/>
        <v>3.5361379450138704</v>
      </c>
      <c r="L583" s="12" t="s">
        <v>142</v>
      </c>
      <c r="M583" s="12"/>
      <c r="N583" s="8" t="s">
        <v>45</v>
      </c>
      <c r="O583" s="35" t="s">
        <v>392</v>
      </c>
      <c r="P583" s="35" t="s">
        <v>393</v>
      </c>
    </row>
    <row r="584" spans="1:16" ht="15.75" x14ac:dyDescent="0.25">
      <c r="A584" s="183">
        <v>1833</v>
      </c>
      <c r="B584" s="12" t="s">
        <v>63</v>
      </c>
      <c r="C584" s="16" t="s">
        <v>93</v>
      </c>
      <c r="D584" s="31" t="s">
        <v>92</v>
      </c>
      <c r="E584" s="12">
        <v>67</v>
      </c>
      <c r="F584" s="20">
        <f t="shared" si="36"/>
        <v>21.326712503183092</v>
      </c>
      <c r="G584" s="20">
        <v>2</v>
      </c>
      <c r="H584" s="12">
        <v>6</v>
      </c>
      <c r="I584" s="9">
        <f t="shared" si="37"/>
        <v>3.5722243442831682E-2</v>
      </c>
      <c r="J584" s="9">
        <f t="shared" si="38"/>
        <v>-0.84482400197316743</v>
      </c>
      <c r="K584" s="9">
        <f t="shared" si="39"/>
        <v>0.42963296611142116</v>
      </c>
      <c r="L584" s="12" t="s">
        <v>142</v>
      </c>
      <c r="M584" s="12"/>
      <c r="N584" s="8" t="s">
        <v>45</v>
      </c>
      <c r="O584" s="35" t="s">
        <v>394</v>
      </c>
      <c r="P584" s="35" t="s">
        <v>395</v>
      </c>
    </row>
    <row r="585" spans="1:16" ht="15.75" x14ac:dyDescent="0.25">
      <c r="A585" s="183">
        <v>1834</v>
      </c>
      <c r="B585" s="12" t="s">
        <v>15</v>
      </c>
      <c r="C585" s="12" t="s">
        <v>124</v>
      </c>
      <c r="D585" s="12" t="s">
        <v>26</v>
      </c>
      <c r="E585" s="12">
        <v>81</v>
      </c>
      <c r="F585" s="20">
        <f t="shared" si="36"/>
        <v>25.783040488922843</v>
      </c>
      <c r="G585" s="20">
        <v>2</v>
      </c>
      <c r="H585" s="12">
        <v>6</v>
      </c>
      <c r="I585" s="9">
        <f t="shared" si="37"/>
        <v>5.221065699006875E-2</v>
      </c>
      <c r="J585" s="9">
        <f t="shared" si="38"/>
        <v>-0.4423503906411641</v>
      </c>
      <c r="K585" s="9">
        <f t="shared" si="39"/>
        <v>0.64252446145039177</v>
      </c>
      <c r="L585" s="12" t="s">
        <v>142</v>
      </c>
      <c r="M585" s="12"/>
      <c r="N585" s="8" t="s">
        <v>45</v>
      </c>
      <c r="O585" s="35" t="s">
        <v>396</v>
      </c>
      <c r="P585" s="35" t="s">
        <v>397</v>
      </c>
    </row>
    <row r="586" spans="1:16" ht="15.75" x14ac:dyDescent="0.25">
      <c r="A586" s="183">
        <v>1835</v>
      </c>
      <c r="B586" s="12" t="s">
        <v>63</v>
      </c>
      <c r="C586" s="16" t="s">
        <v>93</v>
      </c>
      <c r="D586" s="31" t="s">
        <v>92</v>
      </c>
      <c r="E586" s="12">
        <v>63</v>
      </c>
      <c r="F586" s="20">
        <f t="shared" si="36"/>
        <v>20.053475935828878</v>
      </c>
      <c r="G586" s="20">
        <v>2</v>
      </c>
      <c r="H586" s="12">
        <v>4</v>
      </c>
      <c r="I586" s="9">
        <f t="shared" si="37"/>
        <v>3.158422459893049E-2</v>
      </c>
      <c r="J586" s="9">
        <f t="shared" si="38"/>
        <v>-0.97538829302496577</v>
      </c>
      <c r="K586" s="9">
        <f t="shared" si="39"/>
        <v>0.37704592083444133</v>
      </c>
      <c r="L586" s="12" t="s">
        <v>142</v>
      </c>
      <c r="M586" s="12"/>
      <c r="N586" s="8" t="s">
        <v>45</v>
      </c>
      <c r="O586" s="35" t="s">
        <v>398</v>
      </c>
      <c r="P586" s="35" t="s">
        <v>399</v>
      </c>
    </row>
    <row r="587" spans="1:16" ht="15.75" x14ac:dyDescent="0.25">
      <c r="A587" s="183">
        <v>1836</v>
      </c>
      <c r="B587" s="12" t="s">
        <v>15</v>
      </c>
      <c r="C587" s="12" t="s">
        <v>124</v>
      </c>
      <c r="D587" s="12" t="s">
        <v>26</v>
      </c>
      <c r="E587" s="12">
        <v>166</v>
      </c>
      <c r="F587" s="20">
        <f t="shared" si="36"/>
        <v>52.839317545199897</v>
      </c>
      <c r="G587" s="20">
        <v>5</v>
      </c>
      <c r="H587" s="12">
        <v>10</v>
      </c>
      <c r="I587" s="9">
        <f t="shared" si="37"/>
        <v>0.21928316781257953</v>
      </c>
      <c r="J587" s="9">
        <f t="shared" si="38"/>
        <v>1.0795490514028208</v>
      </c>
      <c r="K587" s="9">
        <f t="shared" si="39"/>
        <v>2.9433519513149489</v>
      </c>
      <c r="L587" s="12" t="s">
        <v>142</v>
      </c>
      <c r="M587" s="12"/>
      <c r="N587" s="8" t="s">
        <v>45</v>
      </c>
      <c r="O587" s="35" t="s">
        <v>400</v>
      </c>
      <c r="P587" s="35" t="s">
        <v>401</v>
      </c>
    </row>
    <row r="588" spans="1:16" ht="15.75" x14ac:dyDescent="0.25">
      <c r="A588" s="183">
        <v>1837</v>
      </c>
      <c r="B588" s="12" t="s">
        <v>53</v>
      </c>
      <c r="C588" s="29" t="s">
        <v>146</v>
      </c>
      <c r="D588" s="23" t="s">
        <v>27</v>
      </c>
      <c r="E588" s="12">
        <v>190</v>
      </c>
      <c r="F588" s="20">
        <f t="shared" si="36"/>
        <v>60.478736949325189</v>
      </c>
      <c r="G588" s="20">
        <v>6</v>
      </c>
      <c r="H588" s="12">
        <v>12</v>
      </c>
      <c r="I588" s="9">
        <f t="shared" si="37"/>
        <v>0.28727400050929458</v>
      </c>
      <c r="J588" s="9">
        <f t="shared" si="38"/>
        <v>1.3659610093509835</v>
      </c>
      <c r="K588" s="9">
        <f t="shared" si="39"/>
        <v>3.9194879072023303</v>
      </c>
      <c r="L588" s="12" t="s">
        <v>143</v>
      </c>
      <c r="M588" s="12"/>
      <c r="N588" s="8" t="s">
        <v>45</v>
      </c>
      <c r="O588" s="35" t="s">
        <v>402</v>
      </c>
      <c r="P588" s="35" t="s">
        <v>403</v>
      </c>
    </row>
    <row r="589" spans="1:16" ht="15.75" x14ac:dyDescent="0.25">
      <c r="A589" s="183">
        <v>1838</v>
      </c>
      <c r="B589" s="12" t="s">
        <v>14</v>
      </c>
      <c r="C589" s="8" t="s">
        <v>91</v>
      </c>
      <c r="D589" s="8" t="s">
        <v>31</v>
      </c>
      <c r="E589" s="21">
        <v>145</v>
      </c>
      <c r="F589" s="24">
        <f t="shared" si="36"/>
        <v>46.154825566590276</v>
      </c>
      <c r="G589" s="20">
        <v>4</v>
      </c>
      <c r="H589" s="21">
        <v>10</v>
      </c>
      <c r="I589" s="10">
        <f t="shared" si="37"/>
        <v>0.16731124267888975</v>
      </c>
      <c r="J589" s="10">
        <f t="shared" si="38"/>
        <v>0.79267521997263213</v>
      </c>
      <c r="K589" s="10">
        <f t="shared" si="39"/>
        <v>2.2092988880547</v>
      </c>
      <c r="L589" s="12" t="s">
        <v>142</v>
      </c>
      <c r="M589" s="12"/>
      <c r="N589" s="8" t="s">
        <v>45</v>
      </c>
      <c r="O589" s="35" t="s">
        <v>404</v>
      </c>
      <c r="P589" s="35" t="s">
        <v>405</v>
      </c>
    </row>
    <row r="590" spans="1:16" ht="15.75" x14ac:dyDescent="0.25">
      <c r="A590" s="183">
        <v>1839</v>
      </c>
      <c r="B590" s="21" t="s">
        <v>53</v>
      </c>
      <c r="C590" s="29" t="s">
        <v>146</v>
      </c>
      <c r="D590" s="23" t="s">
        <v>27</v>
      </c>
      <c r="E590" s="21">
        <v>130</v>
      </c>
      <c r="F590" s="24">
        <f t="shared" si="36"/>
        <v>41.380188439011967</v>
      </c>
      <c r="G590" s="20">
        <v>4</v>
      </c>
      <c r="H590" s="21">
        <v>13</v>
      </c>
      <c r="I590" s="10">
        <f t="shared" si="37"/>
        <v>0.13448561242678889</v>
      </c>
      <c r="J590" s="10">
        <f t="shared" si="38"/>
        <v>0.56106352171488361</v>
      </c>
      <c r="K590" s="10">
        <f t="shared" si="39"/>
        <v>1.7525353689408558</v>
      </c>
      <c r="L590" s="12" t="s">
        <v>143</v>
      </c>
      <c r="M590" s="12"/>
      <c r="N590" s="8" t="s">
        <v>45</v>
      </c>
      <c r="O590" s="35" t="s">
        <v>408</v>
      </c>
      <c r="P590" s="35" t="s">
        <v>409</v>
      </c>
    </row>
    <row r="591" spans="1:16" ht="15.75" x14ac:dyDescent="0.25">
      <c r="A591" s="183">
        <v>1840</v>
      </c>
      <c r="B591" s="21" t="s">
        <v>53</v>
      </c>
      <c r="C591" s="29" t="s">
        <v>146</v>
      </c>
      <c r="D591" s="23" t="s">
        <v>27</v>
      </c>
      <c r="E591" s="21">
        <v>190</v>
      </c>
      <c r="F591" s="24">
        <f t="shared" si="36"/>
        <v>60.478736949325189</v>
      </c>
      <c r="G591" s="20">
        <v>6</v>
      </c>
      <c r="H591" s="21">
        <v>14</v>
      </c>
      <c r="I591" s="10">
        <f t="shared" si="37"/>
        <v>0.28727400050929458</v>
      </c>
      <c r="J591" s="10">
        <f t="shared" si="38"/>
        <v>1.3659610093509835</v>
      </c>
      <c r="K591" s="10">
        <f t="shared" si="39"/>
        <v>3.9194879072023303</v>
      </c>
      <c r="L591" s="12" t="s">
        <v>143</v>
      </c>
      <c r="M591" s="12"/>
      <c r="N591" s="8" t="s">
        <v>45</v>
      </c>
      <c r="O591" s="35" t="s">
        <v>410</v>
      </c>
      <c r="P591" s="35" t="s">
        <v>411</v>
      </c>
    </row>
    <row r="592" spans="1:16" ht="15.75" x14ac:dyDescent="0.25">
      <c r="A592" s="183">
        <v>1841</v>
      </c>
      <c r="B592" s="21" t="s">
        <v>53</v>
      </c>
      <c r="C592" s="29" t="s">
        <v>146</v>
      </c>
      <c r="D592" s="23" t="s">
        <v>27</v>
      </c>
      <c r="E592" s="21">
        <v>235</v>
      </c>
      <c r="F592" s="24">
        <f t="shared" si="36"/>
        <v>74.802648332060102</v>
      </c>
      <c r="G592" s="20">
        <v>7</v>
      </c>
      <c r="H592" s="21">
        <v>14</v>
      </c>
      <c r="I592" s="10">
        <f t="shared" si="37"/>
        <v>0.43946555895085321</v>
      </c>
      <c r="J592" s="10">
        <f t="shared" si="38"/>
        <v>1.8168038277983536</v>
      </c>
      <c r="K592" s="10">
        <f t="shared" si="39"/>
        <v>6.1521636182762593</v>
      </c>
      <c r="L592" s="12" t="s">
        <v>143</v>
      </c>
      <c r="M592" s="12"/>
      <c r="N592" s="8" t="s">
        <v>45</v>
      </c>
      <c r="O592" s="35" t="s">
        <v>412</v>
      </c>
      <c r="P592" s="35" t="s">
        <v>413</v>
      </c>
    </row>
    <row r="593" spans="1:16" ht="15.75" x14ac:dyDescent="0.25">
      <c r="A593" s="183">
        <v>1842</v>
      </c>
      <c r="B593" s="21" t="s">
        <v>50</v>
      </c>
      <c r="C593" s="12" t="s">
        <v>122</v>
      </c>
      <c r="D593" s="12" t="s">
        <v>107</v>
      </c>
      <c r="E593" s="21">
        <v>35</v>
      </c>
      <c r="F593" s="24">
        <f t="shared" si="36"/>
        <v>11.140819964349376</v>
      </c>
      <c r="G593" s="20">
        <v>1</v>
      </c>
      <c r="H593" s="21">
        <v>2</v>
      </c>
      <c r="I593" s="10">
        <f t="shared" si="37"/>
        <v>9.7482174688057043E-3</v>
      </c>
      <c r="J593" s="10">
        <f t="shared" si="38"/>
        <v>-2.2220838092823607</v>
      </c>
      <c r="K593" s="10">
        <f t="shared" si="39"/>
        <v>0.10838302379668988</v>
      </c>
      <c r="L593" s="12" t="s">
        <v>142</v>
      </c>
      <c r="M593" s="12" t="s">
        <v>51</v>
      </c>
      <c r="N593" s="8" t="s">
        <v>45</v>
      </c>
      <c r="O593" s="35" t="s">
        <v>414</v>
      </c>
      <c r="P593" s="35" t="s">
        <v>415</v>
      </c>
    </row>
    <row r="594" spans="1:16" ht="15.75" x14ac:dyDescent="0.25">
      <c r="A594" s="183">
        <v>1843</v>
      </c>
      <c r="B594" s="21" t="s">
        <v>50</v>
      </c>
      <c r="C594" s="12" t="s">
        <v>122</v>
      </c>
      <c r="D594" s="12" t="s">
        <v>107</v>
      </c>
      <c r="E594" s="21">
        <v>34</v>
      </c>
      <c r="F594" s="24">
        <f t="shared" si="36"/>
        <v>10.822510822510823</v>
      </c>
      <c r="G594" s="20">
        <v>1</v>
      </c>
      <c r="H594" s="21">
        <v>2</v>
      </c>
      <c r="I594" s="10">
        <f t="shared" si="37"/>
        <v>9.1991341991342016E-3</v>
      </c>
      <c r="J594" s="10">
        <f t="shared" si="38"/>
        <v>-2.2835663749905279</v>
      </c>
      <c r="K594" s="10">
        <f t="shared" si="39"/>
        <v>0.10192007258416352</v>
      </c>
      <c r="L594" s="12" t="s">
        <v>142</v>
      </c>
      <c r="M594" s="12" t="s">
        <v>51</v>
      </c>
      <c r="N594" s="8" t="s">
        <v>45</v>
      </c>
      <c r="O594" s="35" t="s">
        <v>416</v>
      </c>
      <c r="P594" s="35" t="s">
        <v>417</v>
      </c>
    </row>
    <row r="595" spans="1:16" ht="15.75" x14ac:dyDescent="0.25">
      <c r="A595" s="183">
        <v>1844</v>
      </c>
      <c r="B595" s="21" t="s">
        <v>86</v>
      </c>
      <c r="C595" s="29" t="s">
        <v>168</v>
      </c>
      <c r="D595" s="12" t="s">
        <v>35</v>
      </c>
      <c r="E595" s="21">
        <v>40</v>
      </c>
      <c r="F595" s="24">
        <f t="shared" si="36"/>
        <v>12.732365673542144</v>
      </c>
      <c r="G595" s="20">
        <v>1</v>
      </c>
      <c r="H595" s="21">
        <v>2</v>
      </c>
      <c r="I595" s="10">
        <f t="shared" si="37"/>
        <v>1.2732365673542146E-2</v>
      </c>
      <c r="J595" s="10">
        <f t="shared" si="38"/>
        <v>-1.9388637255257484</v>
      </c>
      <c r="K595" s="10">
        <f t="shared" si="39"/>
        <v>0.14386732971233054</v>
      </c>
      <c r="L595" s="12" t="s">
        <v>142</v>
      </c>
      <c r="M595" s="12"/>
      <c r="N595" s="8" t="s">
        <v>45</v>
      </c>
      <c r="O595" s="35" t="s">
        <v>418</v>
      </c>
      <c r="P595" s="35" t="s">
        <v>419</v>
      </c>
    </row>
    <row r="596" spans="1:16" ht="15.75" x14ac:dyDescent="0.25">
      <c r="A596" s="183">
        <v>1845</v>
      </c>
      <c r="B596" s="21" t="s">
        <v>53</v>
      </c>
      <c r="C596" s="29" t="s">
        <v>146</v>
      </c>
      <c r="D596" s="23" t="s">
        <v>27</v>
      </c>
      <c r="E596" s="21">
        <v>163</v>
      </c>
      <c r="F596" s="24">
        <f t="shared" si="36"/>
        <v>51.884390119684241</v>
      </c>
      <c r="G596" s="20">
        <v>5</v>
      </c>
      <c r="H596" s="21">
        <v>14</v>
      </c>
      <c r="I596" s="10">
        <f t="shared" si="37"/>
        <v>0.21142888973771332</v>
      </c>
      <c r="J596" s="10">
        <f t="shared" si="38"/>
        <v>1.0408671282097357</v>
      </c>
      <c r="K596" s="10">
        <f t="shared" si="39"/>
        <v>2.8316713722038451</v>
      </c>
      <c r="L596" s="12" t="s">
        <v>143</v>
      </c>
      <c r="M596" s="12"/>
      <c r="N596" s="8" t="s">
        <v>45</v>
      </c>
      <c r="O596" s="35" t="s">
        <v>420</v>
      </c>
      <c r="P596" s="35" t="s">
        <v>421</v>
      </c>
    </row>
    <row r="597" spans="1:16" ht="15.75" x14ac:dyDescent="0.25">
      <c r="A597" s="183">
        <v>1846</v>
      </c>
      <c r="B597" s="21" t="s">
        <v>73</v>
      </c>
      <c r="C597" s="12" t="s">
        <v>130</v>
      </c>
      <c r="D597" s="23" t="s">
        <v>30</v>
      </c>
      <c r="E597" s="21">
        <v>53</v>
      </c>
      <c r="F597" s="24">
        <f t="shared" si="36"/>
        <v>16.870384517443341</v>
      </c>
      <c r="G597" s="20">
        <v>1</v>
      </c>
      <c r="H597" s="21">
        <v>4</v>
      </c>
      <c r="I597" s="10">
        <f t="shared" si="37"/>
        <v>2.2353259485612426E-2</v>
      </c>
      <c r="J597" s="10">
        <f t="shared" si="38"/>
        <v>-1.3419878990573562</v>
      </c>
      <c r="K597" s="10">
        <f t="shared" si="39"/>
        <v>0.26132566285327374</v>
      </c>
      <c r="L597" s="12" t="s">
        <v>142</v>
      </c>
      <c r="M597" s="12"/>
      <c r="N597" s="8" t="s">
        <v>45</v>
      </c>
      <c r="O597" s="35" t="s">
        <v>422</v>
      </c>
      <c r="P597" s="35" t="s">
        <v>423</v>
      </c>
    </row>
    <row r="598" spans="1:16" ht="15.75" x14ac:dyDescent="0.25">
      <c r="A598" s="183">
        <v>1847</v>
      </c>
      <c r="B598" s="21" t="s">
        <v>85</v>
      </c>
      <c r="C598" s="12" t="s">
        <v>155</v>
      </c>
      <c r="D598" s="12" t="s">
        <v>116</v>
      </c>
      <c r="E598" s="21">
        <v>39</v>
      </c>
      <c r="F598" s="24">
        <f t="shared" si="36"/>
        <v>12.41405653170359</v>
      </c>
      <c r="G598" s="20">
        <v>1</v>
      </c>
      <c r="H598" s="21">
        <v>3</v>
      </c>
      <c r="I598" s="10">
        <f t="shared" si="37"/>
        <v>1.2103705118411001E-2</v>
      </c>
      <c r="J598" s="10">
        <f t="shared" si="38"/>
        <v>-1.9925627962604269</v>
      </c>
      <c r="K598" s="10">
        <f t="shared" si="39"/>
        <v>0.13634555143976687</v>
      </c>
      <c r="L598" s="12" t="s">
        <v>142</v>
      </c>
      <c r="M598" s="12" t="s">
        <v>51</v>
      </c>
      <c r="N598" s="8" t="s">
        <v>45</v>
      </c>
      <c r="O598" s="35" t="s">
        <v>424</v>
      </c>
      <c r="P598" s="35" t="s">
        <v>425</v>
      </c>
    </row>
    <row r="599" spans="1:16" ht="15.75" x14ac:dyDescent="0.25">
      <c r="A599" s="183">
        <v>1848</v>
      </c>
      <c r="B599" s="12" t="s">
        <v>6</v>
      </c>
      <c r="C599" s="12" t="s">
        <v>150</v>
      </c>
      <c r="D599" s="12" t="s">
        <v>26</v>
      </c>
      <c r="E599" s="21">
        <v>44</v>
      </c>
      <c r="F599" s="24">
        <f t="shared" si="36"/>
        <v>14.005602240896359</v>
      </c>
      <c r="G599" s="20">
        <v>1</v>
      </c>
      <c r="H599" s="21">
        <v>3</v>
      </c>
      <c r="I599" s="10">
        <f t="shared" si="37"/>
        <v>1.5406162464985993E-2</v>
      </c>
      <c r="J599" s="10">
        <f t="shared" si="38"/>
        <v>-1.7367108341607755</v>
      </c>
      <c r="K599" s="10">
        <f t="shared" si="39"/>
        <v>0.17609866680815789</v>
      </c>
      <c r="L599" s="12" t="s">
        <v>142</v>
      </c>
      <c r="M599" s="12"/>
      <c r="N599" s="8" t="s">
        <v>45</v>
      </c>
      <c r="O599" s="35" t="s">
        <v>426</v>
      </c>
      <c r="P599" s="35" t="s">
        <v>427</v>
      </c>
    </row>
    <row r="600" spans="1:16" ht="15.75" x14ac:dyDescent="0.25">
      <c r="A600" s="183">
        <v>1849</v>
      </c>
      <c r="B600" s="12" t="s">
        <v>6</v>
      </c>
      <c r="C600" s="12" t="s">
        <v>150</v>
      </c>
      <c r="D600" s="12" t="s">
        <v>26</v>
      </c>
      <c r="E600" s="21">
        <v>48</v>
      </c>
      <c r="F600" s="24">
        <f t="shared" si="36"/>
        <v>15.278838808250573</v>
      </c>
      <c r="G600" s="20">
        <v>1</v>
      </c>
      <c r="H600" s="21">
        <v>4</v>
      </c>
      <c r="I600" s="10">
        <f t="shared" si="37"/>
        <v>1.8334606569900685E-2</v>
      </c>
      <c r="J600" s="10">
        <f t="shared" si="38"/>
        <v>-1.5521597035657697</v>
      </c>
      <c r="K600" s="10">
        <f t="shared" si="39"/>
        <v>0.21179007576086675</v>
      </c>
      <c r="L600" s="12" t="s">
        <v>142</v>
      </c>
      <c r="M600" s="12"/>
      <c r="N600" s="8" t="s">
        <v>45</v>
      </c>
      <c r="O600" s="35" t="s">
        <v>428</v>
      </c>
      <c r="P600" s="35" t="s">
        <v>429</v>
      </c>
    </row>
    <row r="601" spans="1:16" ht="15.75" x14ac:dyDescent="0.25">
      <c r="A601" s="183">
        <v>1850</v>
      </c>
      <c r="B601" s="12" t="s">
        <v>103</v>
      </c>
      <c r="C601" s="12" t="s">
        <v>120</v>
      </c>
      <c r="D601" s="12" t="s">
        <v>107</v>
      </c>
      <c r="E601" s="21">
        <v>54</v>
      </c>
      <c r="F601" s="24">
        <f t="shared" si="36"/>
        <v>17.188693659281896</v>
      </c>
      <c r="G601" s="20">
        <v>1</v>
      </c>
      <c r="H601" s="21">
        <v>4</v>
      </c>
      <c r="I601" s="10">
        <f t="shared" si="37"/>
        <v>2.3204736440030557E-2</v>
      </c>
      <c r="J601" s="10">
        <f t="shared" si="38"/>
        <v>-1.3023418849385804</v>
      </c>
      <c r="K601" s="10">
        <f t="shared" si="39"/>
        <v>0.27189430168966694</v>
      </c>
      <c r="L601" s="12" t="s">
        <v>142</v>
      </c>
      <c r="M601" s="12"/>
      <c r="N601" s="8" t="s">
        <v>45</v>
      </c>
      <c r="O601" s="35" t="s">
        <v>430</v>
      </c>
      <c r="P601" s="35" t="s">
        <v>431</v>
      </c>
    </row>
    <row r="602" spans="1:16" ht="15.75" x14ac:dyDescent="0.25">
      <c r="A602" s="183">
        <v>1851</v>
      </c>
      <c r="B602" s="21" t="s">
        <v>85</v>
      </c>
      <c r="C602" s="12" t="s">
        <v>155</v>
      </c>
      <c r="D602" s="12" t="s">
        <v>116</v>
      </c>
      <c r="E602" s="21">
        <v>45</v>
      </c>
      <c r="F602" s="24">
        <f t="shared" si="36"/>
        <v>14.323911382734913</v>
      </c>
      <c r="G602" s="20">
        <v>1</v>
      </c>
      <c r="H602" s="21">
        <v>2</v>
      </c>
      <c r="I602" s="10">
        <f t="shared" si="37"/>
        <v>1.611440030557678E-2</v>
      </c>
      <c r="J602" s="10">
        <f t="shared" si="38"/>
        <v>-1.6890459068985582</v>
      </c>
      <c r="K602" s="10">
        <f t="shared" si="39"/>
        <v>0.18469565680810318</v>
      </c>
      <c r="L602" s="12" t="s">
        <v>142</v>
      </c>
      <c r="M602" s="12" t="s">
        <v>51</v>
      </c>
      <c r="N602" s="8" t="s">
        <v>45</v>
      </c>
      <c r="O602" s="35" t="s">
        <v>432</v>
      </c>
      <c r="P602" s="35" t="s">
        <v>433</v>
      </c>
    </row>
    <row r="603" spans="1:16" ht="15.75" x14ac:dyDescent="0.25">
      <c r="A603" s="183">
        <v>1852</v>
      </c>
      <c r="B603" s="12" t="s">
        <v>6</v>
      </c>
      <c r="C603" s="12" t="s">
        <v>150</v>
      </c>
      <c r="D603" s="12" t="s">
        <v>26</v>
      </c>
      <c r="E603" s="21">
        <v>49</v>
      </c>
      <c r="F603" s="24">
        <f t="shared" si="36"/>
        <v>15.597147950089127</v>
      </c>
      <c r="G603" s="20">
        <v>1</v>
      </c>
      <c r="H603" s="21">
        <v>4</v>
      </c>
      <c r="I603" s="10">
        <f t="shared" si="37"/>
        <v>1.9106506238859181E-2</v>
      </c>
      <c r="J603" s="10">
        <f t="shared" si="38"/>
        <v>-1.5084261954087674</v>
      </c>
      <c r="K603" s="10">
        <f t="shared" si="39"/>
        <v>0.22125792082216006</v>
      </c>
      <c r="L603" s="12" t="s">
        <v>142</v>
      </c>
      <c r="M603" s="12"/>
      <c r="N603" s="8" t="s">
        <v>45</v>
      </c>
      <c r="O603" s="35" t="s">
        <v>434</v>
      </c>
      <c r="P603" s="35" t="s">
        <v>312</v>
      </c>
    </row>
    <row r="604" spans="1:16" ht="15.75" x14ac:dyDescent="0.25">
      <c r="A604" s="183">
        <v>1853</v>
      </c>
      <c r="B604" s="12" t="s">
        <v>6</v>
      </c>
      <c r="C604" s="12" t="s">
        <v>150</v>
      </c>
      <c r="D604" s="12" t="s">
        <v>26</v>
      </c>
      <c r="E604" s="21">
        <v>47</v>
      </c>
      <c r="F604" s="24">
        <f t="shared" si="36"/>
        <v>14.96052966641202</v>
      </c>
      <c r="G604" s="20">
        <v>1</v>
      </c>
      <c r="H604" s="21">
        <v>4</v>
      </c>
      <c r="I604" s="10">
        <f t="shared" si="37"/>
        <v>1.7578622358034125E-2</v>
      </c>
      <c r="J604" s="10">
        <f t="shared" si="38"/>
        <v>-1.5968139844743723</v>
      </c>
      <c r="K604" s="10">
        <f t="shared" si="39"/>
        <v>0.202540789219636</v>
      </c>
      <c r="L604" s="12" t="s">
        <v>142</v>
      </c>
      <c r="M604" s="12"/>
      <c r="N604" s="8" t="s">
        <v>45</v>
      </c>
      <c r="O604" s="35" t="s">
        <v>435</v>
      </c>
      <c r="P604" s="35" t="s">
        <v>433</v>
      </c>
    </row>
  </sheetData>
  <sortState ref="A2:Q604">
    <sortCondition ref="A2:A604"/>
  </sortState>
  <hyperlinks>
    <hyperlink ref="D398" r:id="rId1" tooltip="Combretaceae" display="https://pt.wikipedia.org/wiki/Combretaceae"/>
    <hyperlink ref="D406" r:id="rId2" tooltip="Combretaceae" display="https://pt.wikipedia.org/wiki/Combretaceae"/>
    <hyperlink ref="D407" r:id="rId3" tooltip="Combretaceae" display="https://pt.wikipedia.org/wiki/Combretaceae"/>
    <hyperlink ref="D409" r:id="rId4" tooltip="Combretaceae" display="https://pt.wikipedia.org/wiki/Combretaceae"/>
    <hyperlink ref="D410" r:id="rId5" tooltip="Combretaceae" display="https://pt.wikipedia.org/wiki/Combretaceae"/>
    <hyperlink ref="D416" r:id="rId6" tooltip="Combretaceae" display="https://pt.wikipedia.org/wiki/Combretaceae"/>
    <hyperlink ref="D433" r:id="rId7" tooltip="Combretaceae" display="https://pt.wikipedia.org/wiki/Combretaceae"/>
    <hyperlink ref="D464" r:id="rId8" tooltip="Combretaceae" display="https://pt.wikipedia.org/wiki/Combretaceae"/>
    <hyperlink ref="D465" r:id="rId9" tooltip="Combretaceae" display="https://pt.wikipedia.org/wiki/Combretaceae"/>
    <hyperlink ref="D487" r:id="rId10" tooltip="Combretaceae" display="https://pt.wikipedia.org/wiki/Combretaceae"/>
    <hyperlink ref="D520" r:id="rId11" tooltip="Combretaceae" display="https://pt.wikipedia.org/wiki/Combretaceae"/>
    <hyperlink ref="D597" r:id="rId12" tooltip="Combretaceae" display="https://pt.wikipedia.org/wiki/Combretaceae"/>
    <hyperlink ref="D15" r:id="rId13" tooltip="Bombacaceae" display="https://pt.wikipedia.org/wiki/Bombacaceae"/>
    <hyperlink ref="D16" r:id="rId14" tooltip="Bombacaceae" display="https://pt.wikipedia.org/wiki/Bombacaceae"/>
    <hyperlink ref="D17" r:id="rId15" tooltip="Bombacaceae" display="https://pt.wikipedia.org/wiki/Bombacaceae"/>
    <hyperlink ref="D91" r:id="rId16" tooltip="Bombacaceae" display="https://pt.wikipedia.org/wiki/Bombacaceae"/>
    <hyperlink ref="D106" r:id="rId17" tooltip="Bombacaceae" display="https://pt.wikipedia.org/wiki/Bombacaceae"/>
    <hyperlink ref="D120" r:id="rId18" tooltip="Bombacaceae" display="https://pt.wikipedia.org/wiki/Bombacaceae"/>
    <hyperlink ref="D121" r:id="rId19" tooltip="Bombacaceae" display="https://pt.wikipedia.org/wiki/Bombacaceae"/>
    <hyperlink ref="D130" r:id="rId20" tooltip="Bombacaceae" display="https://pt.wikipedia.org/wiki/Bombacaceae"/>
    <hyperlink ref="D139" r:id="rId21" tooltip="Bombacaceae" display="https://pt.wikipedia.org/wiki/Bombacaceae"/>
    <hyperlink ref="D142" r:id="rId22" tooltip="Bombacaceae" display="https://pt.wikipedia.org/wiki/Bombacaceae"/>
    <hyperlink ref="D145" r:id="rId23" tooltip="Bombacaceae" display="https://pt.wikipedia.org/wiki/Bombacaceae"/>
    <hyperlink ref="D149" r:id="rId24" tooltip="Bombacaceae" display="https://pt.wikipedia.org/wiki/Bombacaceae"/>
    <hyperlink ref="D167" r:id="rId25" tooltip="Bombacaceae" display="https://pt.wikipedia.org/wiki/Bombacaceae"/>
    <hyperlink ref="D173" r:id="rId26" tooltip="Bombacaceae" display="https://pt.wikipedia.org/wiki/Bombacaceae"/>
    <hyperlink ref="D191" r:id="rId27" tooltip="Bombacaceae" display="https://pt.wikipedia.org/wiki/Bombacaceae"/>
    <hyperlink ref="D194" r:id="rId28" tooltip="Bombacaceae" display="https://pt.wikipedia.org/wiki/Bombacaceae"/>
    <hyperlink ref="D195" r:id="rId29" tooltip="Bombacaceae" display="https://pt.wikipedia.org/wiki/Bombacaceae"/>
    <hyperlink ref="D196" r:id="rId30" tooltip="Bombacaceae" display="https://pt.wikipedia.org/wiki/Bombacaceae"/>
    <hyperlink ref="D197" r:id="rId31" tooltip="Bombacaceae" display="https://pt.wikipedia.org/wiki/Bombacaceae"/>
    <hyperlink ref="D199" r:id="rId32" tooltip="Bombacaceae" display="https://pt.wikipedia.org/wiki/Bombacaceae"/>
    <hyperlink ref="D203" r:id="rId33" tooltip="Bombacaceae" display="https://pt.wikipedia.org/wiki/Bombacaceae"/>
    <hyperlink ref="D206" r:id="rId34" tooltip="Bombacaceae" display="https://pt.wikipedia.org/wiki/Bombacaceae"/>
    <hyperlink ref="D207" r:id="rId35" tooltip="Bombacaceae" display="https://pt.wikipedia.org/wiki/Bombacaceae"/>
    <hyperlink ref="D215" r:id="rId36" tooltip="Bombacaceae" display="https://pt.wikipedia.org/wiki/Bombacaceae"/>
    <hyperlink ref="D216" r:id="rId37" tooltip="Bombacaceae" display="https://pt.wikipedia.org/wiki/Bombacaceae"/>
    <hyperlink ref="D217" r:id="rId38" tooltip="Bombacaceae" display="https://pt.wikipedia.org/wiki/Bombacaceae"/>
    <hyperlink ref="D219" r:id="rId39" tooltip="Bombacaceae" display="https://pt.wikipedia.org/wiki/Bombacaceae"/>
    <hyperlink ref="D220" r:id="rId40" tooltip="Bombacaceae" display="https://pt.wikipedia.org/wiki/Bombacaceae"/>
    <hyperlink ref="D222" r:id="rId41" tooltip="Bombacaceae" display="https://pt.wikipedia.org/wiki/Bombacaceae"/>
    <hyperlink ref="D224" r:id="rId42" tooltip="Bombacaceae" display="https://pt.wikipedia.org/wiki/Bombacaceae"/>
    <hyperlink ref="D228" r:id="rId43" tooltip="Bombacaceae" display="https://pt.wikipedia.org/wiki/Bombacaceae"/>
    <hyperlink ref="D231" r:id="rId44" tooltip="Bombacaceae" display="https://pt.wikipedia.org/wiki/Bombacaceae"/>
    <hyperlink ref="D234" r:id="rId45" tooltip="Bombacaceae" display="https://pt.wikipedia.org/wiki/Bombacaceae"/>
    <hyperlink ref="D237" r:id="rId46" tooltip="Bombacaceae" display="https://pt.wikipedia.org/wiki/Bombacaceae"/>
    <hyperlink ref="D243" r:id="rId47" tooltip="Bombacaceae" display="https://pt.wikipedia.org/wiki/Bombacaceae"/>
    <hyperlink ref="D260" r:id="rId48" tooltip="Bombacaceae" display="https://pt.wikipedia.org/wiki/Bombacaceae"/>
    <hyperlink ref="D264" r:id="rId49" tooltip="Bombacaceae" display="https://pt.wikipedia.org/wiki/Bombacaceae"/>
    <hyperlink ref="D272" r:id="rId50" tooltip="Bombacaceae" display="https://pt.wikipedia.org/wiki/Bombacaceae"/>
    <hyperlink ref="D275" r:id="rId51" tooltip="Bombacaceae" display="https://pt.wikipedia.org/wiki/Bombacaceae"/>
    <hyperlink ref="D312" r:id="rId52" tooltip="Bombacaceae" display="https://pt.wikipedia.org/wiki/Bombacaceae"/>
    <hyperlink ref="D321" r:id="rId53" tooltip="Bombacaceae" display="https://pt.wikipedia.org/wiki/Bombacaceae"/>
    <hyperlink ref="D339" r:id="rId54" tooltip="Bombacaceae" display="https://pt.wikipedia.org/wiki/Bombacaceae"/>
    <hyperlink ref="D378" r:id="rId55" tooltip="Bombacaceae" display="https://pt.wikipedia.org/wiki/Bombacaceae"/>
    <hyperlink ref="D382" r:id="rId56" tooltip="Bombacaceae" display="https://pt.wikipedia.org/wiki/Bombacaceae"/>
    <hyperlink ref="D389" r:id="rId57" tooltip="Bombacaceae" display="https://pt.wikipedia.org/wiki/Bombacaceae"/>
    <hyperlink ref="D391" r:id="rId58" tooltip="Bombacaceae" display="https://pt.wikipedia.org/wiki/Bombacaceae"/>
    <hyperlink ref="D400" r:id="rId59" tooltip="Bombacaceae" display="https://pt.wikipedia.org/wiki/Bombacaceae"/>
    <hyperlink ref="D401" r:id="rId60" tooltip="Bombacaceae" display="https://pt.wikipedia.org/wiki/Bombacaceae"/>
    <hyperlink ref="D403" r:id="rId61" tooltip="Bombacaceae" display="https://pt.wikipedia.org/wiki/Bombacaceae"/>
    <hyperlink ref="D405" r:id="rId62" tooltip="Bombacaceae" display="https://pt.wikipedia.org/wiki/Bombacaceae"/>
    <hyperlink ref="D414" r:id="rId63" tooltip="Bombacaceae" display="https://pt.wikipedia.org/wiki/Bombacaceae"/>
    <hyperlink ref="D415" r:id="rId64" tooltip="Bombacaceae" display="https://pt.wikipedia.org/wiki/Bombacaceae"/>
    <hyperlink ref="D427" r:id="rId65" tooltip="Bombacaceae" display="https://pt.wikipedia.org/wiki/Bombacaceae"/>
    <hyperlink ref="D435" r:id="rId66" tooltip="Bombacaceae" display="https://pt.wikipedia.org/wiki/Bombacaceae"/>
    <hyperlink ref="D438" r:id="rId67" tooltip="Bombacaceae" display="https://pt.wikipedia.org/wiki/Bombacaceae"/>
    <hyperlink ref="D440" r:id="rId68" tooltip="Bombacaceae" display="https://pt.wikipedia.org/wiki/Bombacaceae"/>
    <hyperlink ref="D442" r:id="rId69" tooltip="Bombacaceae" display="https://pt.wikipedia.org/wiki/Bombacaceae"/>
    <hyperlink ref="D454" r:id="rId70" tooltip="Bombacaceae" display="https://pt.wikipedia.org/wiki/Bombacaceae"/>
    <hyperlink ref="D455" r:id="rId71" tooltip="Bombacaceae" display="https://pt.wikipedia.org/wiki/Bombacaceae"/>
    <hyperlink ref="D456" r:id="rId72" tooltip="Bombacaceae" display="https://pt.wikipedia.org/wiki/Bombacaceae"/>
    <hyperlink ref="D459" r:id="rId73" tooltip="Bombacaceae" display="https://pt.wikipedia.org/wiki/Bombacaceae"/>
    <hyperlink ref="D460" r:id="rId74" tooltip="Bombacaceae" display="https://pt.wikipedia.org/wiki/Bombacaceae"/>
    <hyperlink ref="D467" r:id="rId75" tooltip="Bombacaceae" display="https://pt.wikipedia.org/wiki/Bombacaceae"/>
    <hyperlink ref="D470" r:id="rId76" tooltip="Bombacaceae" display="https://pt.wikipedia.org/wiki/Bombacaceae"/>
    <hyperlink ref="D489" r:id="rId77" tooltip="Bombacaceae" display="https://pt.wikipedia.org/wiki/Bombacaceae"/>
    <hyperlink ref="D493" r:id="rId78" tooltip="Bombacaceae" display="https://pt.wikipedia.org/wiki/Bombacaceae"/>
    <hyperlink ref="D497" r:id="rId79" tooltip="Bombacaceae" display="https://pt.wikipedia.org/wiki/Bombacaceae"/>
    <hyperlink ref="D498" r:id="rId80" tooltip="Bombacaceae" display="https://pt.wikipedia.org/wiki/Bombacaceae"/>
    <hyperlink ref="D516" r:id="rId81" tooltip="Bombacaceae" display="https://pt.wikipedia.org/wiki/Bombacaceae"/>
    <hyperlink ref="D523" r:id="rId82" tooltip="Bombacaceae" display="https://pt.wikipedia.org/wiki/Bombacaceae"/>
    <hyperlink ref="D534" r:id="rId83" tooltip="Bombacaceae" display="https://pt.wikipedia.org/wiki/Bombacaceae"/>
    <hyperlink ref="D540" r:id="rId84" tooltip="Bombacaceae" display="https://pt.wikipedia.org/wiki/Bombacaceae"/>
    <hyperlink ref="D542" r:id="rId85" tooltip="Bombacaceae" display="https://pt.wikipedia.org/wiki/Bombacaceae"/>
    <hyperlink ref="D548" r:id="rId86" tooltip="Bombacaceae" display="https://pt.wikipedia.org/wiki/Bombacaceae"/>
    <hyperlink ref="D553" r:id="rId87" tooltip="Bombacaceae" display="https://pt.wikipedia.org/wiki/Bombacaceae"/>
    <hyperlink ref="D554" r:id="rId88" tooltip="Bombacaceae" display="https://pt.wikipedia.org/wiki/Bombacaceae"/>
    <hyperlink ref="D558" r:id="rId89" tooltip="Bombacaceae" display="https://pt.wikipedia.org/wiki/Bombacaceae"/>
    <hyperlink ref="D564" r:id="rId90" tooltip="Bombacaceae" display="https://pt.wikipedia.org/wiki/Bombacaceae"/>
    <hyperlink ref="D566" r:id="rId91" tooltip="Bombacaceae" display="https://pt.wikipedia.org/wiki/Bombacaceae"/>
    <hyperlink ref="D569" r:id="rId92" tooltip="Bombacaceae" display="https://pt.wikipedia.org/wiki/Bombacaceae"/>
    <hyperlink ref="D583" r:id="rId93" tooltip="Bombacaceae" display="https://pt.wikipedia.org/wiki/Bombacaceae"/>
    <hyperlink ref="D588" r:id="rId94" tooltip="Bombacaceae" display="https://pt.wikipedia.org/wiki/Bombacaceae"/>
    <hyperlink ref="D590" r:id="rId95" tooltip="Bombacaceae" display="https://pt.wikipedia.org/wiki/Bombacaceae"/>
    <hyperlink ref="D591" r:id="rId96" tooltip="Bombacaceae" display="https://pt.wikipedia.org/wiki/Bombacaceae"/>
    <hyperlink ref="D592" r:id="rId97" tooltip="Bombacaceae" display="https://pt.wikipedia.org/wiki/Bombacaceae"/>
    <hyperlink ref="D596" r:id="rId98" tooltip="Bombacaceae" display="https://pt.wikipedia.org/wiki/Bombacaceae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20"/>
  <sheetViews>
    <sheetView topLeftCell="A57" zoomScale="70" zoomScaleNormal="70" workbookViewId="0">
      <selection activeCell="C599" sqref="C599"/>
    </sheetView>
  </sheetViews>
  <sheetFormatPr defaultRowHeight="12.75" x14ac:dyDescent="0.2"/>
  <cols>
    <col min="1" max="1" width="7.85546875" bestFit="1" customWidth="1"/>
    <col min="2" max="2" width="13.140625" bestFit="1" customWidth="1"/>
    <col min="3" max="3" width="42.140625" bestFit="1" customWidth="1"/>
    <col min="4" max="4" width="15" bestFit="1" customWidth="1"/>
    <col min="5" max="6" width="5.42578125" bestFit="1" customWidth="1"/>
    <col min="7" max="7" width="6.7109375" bestFit="1" customWidth="1"/>
    <col min="8" max="8" width="6.28515625" bestFit="1" customWidth="1"/>
    <col min="9" max="9" width="6.140625" bestFit="1" customWidth="1"/>
    <col min="12" max="12" width="12.42578125" bestFit="1" customWidth="1"/>
    <col min="13" max="13" width="10.140625" bestFit="1" customWidth="1"/>
    <col min="14" max="14" width="10.5703125" bestFit="1" customWidth="1"/>
    <col min="15" max="16" width="15.28515625" bestFit="1" customWidth="1"/>
  </cols>
  <sheetData>
    <row r="1" spans="1:16" ht="15.75" x14ac:dyDescent="0.25">
      <c r="A1" s="25" t="s">
        <v>40</v>
      </c>
      <c r="B1" s="26" t="s">
        <v>24</v>
      </c>
      <c r="C1" s="13" t="s">
        <v>5</v>
      </c>
      <c r="D1" s="26" t="s">
        <v>23</v>
      </c>
      <c r="E1" s="13" t="s">
        <v>0</v>
      </c>
      <c r="F1" s="13" t="s">
        <v>1</v>
      </c>
      <c r="G1" s="26" t="s">
        <v>41</v>
      </c>
      <c r="H1" s="13" t="s">
        <v>4</v>
      </c>
      <c r="I1" s="26" t="s">
        <v>42</v>
      </c>
      <c r="J1" s="27" t="s">
        <v>43</v>
      </c>
      <c r="K1" s="27" t="s">
        <v>44</v>
      </c>
      <c r="L1" s="28" t="s">
        <v>37</v>
      </c>
      <c r="M1" s="28" t="s">
        <v>38</v>
      </c>
      <c r="N1" s="28" t="s">
        <v>39</v>
      </c>
      <c r="O1" s="11" t="s">
        <v>108</v>
      </c>
      <c r="P1" s="11" t="s">
        <v>109</v>
      </c>
    </row>
    <row r="2" spans="1:16" ht="15.75" x14ac:dyDescent="0.25">
      <c r="A2" s="12">
        <v>898</v>
      </c>
      <c r="B2" s="12" t="s">
        <v>105</v>
      </c>
      <c r="C2" s="12" t="s">
        <v>127</v>
      </c>
      <c r="D2" s="15" t="s">
        <v>28</v>
      </c>
      <c r="E2" s="12">
        <v>41</v>
      </c>
      <c r="F2" s="20">
        <f t="shared" ref="F2:F66" si="0">E2/3.1416</f>
        <v>13.050674815380697</v>
      </c>
      <c r="G2" s="20">
        <v>1</v>
      </c>
      <c r="H2" s="12">
        <v>6</v>
      </c>
      <c r="I2" s="9">
        <f t="shared" ref="I2:I66" si="1">(3.1416*((F2/100)^2)/4)</f>
        <v>1.3376941685765214E-2</v>
      </c>
      <c r="J2" s="9">
        <f t="shared" ref="J2:J66" si="2">(((LN(F2))*2.121)+(-7.335))</f>
        <v>-1.8864906942215693</v>
      </c>
      <c r="K2" s="9">
        <f t="shared" ref="K2:K66" si="3">EXP(J2)</f>
        <v>0.15160289733901439</v>
      </c>
      <c r="L2" s="12" t="s">
        <v>142</v>
      </c>
      <c r="M2" s="12"/>
      <c r="N2" s="8" t="s">
        <v>45</v>
      </c>
      <c r="O2" s="35" t="s">
        <v>1021</v>
      </c>
      <c r="P2" s="35" t="s">
        <v>1022</v>
      </c>
    </row>
    <row r="3" spans="1:16" ht="15.75" x14ac:dyDescent="0.25">
      <c r="A3" s="12">
        <v>899</v>
      </c>
      <c r="B3" s="12" t="s">
        <v>15</v>
      </c>
      <c r="C3" s="12" t="s">
        <v>124</v>
      </c>
      <c r="D3" s="12" t="s">
        <v>26</v>
      </c>
      <c r="E3" s="12">
        <v>100</v>
      </c>
      <c r="F3" s="20">
        <f t="shared" si="0"/>
        <v>31.830914183855359</v>
      </c>
      <c r="G3" s="20">
        <v>3</v>
      </c>
      <c r="H3" s="12">
        <v>6</v>
      </c>
      <c r="I3" s="9">
        <f t="shared" si="1"/>
        <v>7.9577285459638394E-2</v>
      </c>
      <c r="J3" s="9">
        <f t="shared" si="2"/>
        <v>4.5889167793351504E-3</v>
      </c>
      <c r="K3" s="9">
        <f t="shared" si="3"/>
        <v>1.0045994619821215</v>
      </c>
      <c r="L3" s="12" t="s">
        <v>142</v>
      </c>
      <c r="M3" s="12"/>
      <c r="N3" s="8" t="s">
        <v>45</v>
      </c>
      <c r="O3" s="35" t="s">
        <v>961</v>
      </c>
      <c r="P3" s="35" t="s">
        <v>962</v>
      </c>
    </row>
    <row r="4" spans="1:16" ht="15.75" x14ac:dyDescent="0.25">
      <c r="A4" s="12">
        <v>900</v>
      </c>
      <c r="B4" s="12" t="s">
        <v>14</v>
      </c>
      <c r="C4" s="8" t="s">
        <v>91</v>
      </c>
      <c r="D4" s="8" t="s">
        <v>31</v>
      </c>
      <c r="E4" s="12">
        <v>37</v>
      </c>
      <c r="F4" s="20">
        <f t="shared" si="0"/>
        <v>11.777438248026483</v>
      </c>
      <c r="G4" s="20">
        <v>1</v>
      </c>
      <c r="H4" s="12">
        <v>6</v>
      </c>
      <c r="I4" s="9">
        <f t="shared" si="1"/>
        <v>1.0894130379424495E-2</v>
      </c>
      <c r="J4" s="9">
        <f t="shared" si="2"/>
        <v>-2.1042201549830075</v>
      </c>
      <c r="K4" s="9">
        <f t="shared" si="3"/>
        <v>0.12194073207136039</v>
      </c>
      <c r="L4" s="12" t="s">
        <v>142</v>
      </c>
      <c r="M4" s="12"/>
      <c r="N4" s="8" t="s">
        <v>45</v>
      </c>
      <c r="O4" s="35" t="s">
        <v>963</v>
      </c>
      <c r="P4" s="35" t="s">
        <v>964</v>
      </c>
    </row>
    <row r="5" spans="1:16" ht="15.75" x14ac:dyDescent="0.25">
      <c r="A5" s="12">
        <v>901</v>
      </c>
      <c r="B5" s="12" t="s">
        <v>105</v>
      </c>
      <c r="C5" s="12" t="s">
        <v>127</v>
      </c>
      <c r="D5" s="15" t="s">
        <v>28</v>
      </c>
      <c r="E5" s="12">
        <v>33</v>
      </c>
      <c r="F5" s="20">
        <f t="shared" si="0"/>
        <v>10.504201680672269</v>
      </c>
      <c r="G5" s="20">
        <v>1</v>
      </c>
      <c r="H5" s="12">
        <v>4</v>
      </c>
      <c r="I5" s="9">
        <f t="shared" si="1"/>
        <v>8.6659663865546223E-3</v>
      </c>
      <c r="J5" s="9">
        <f t="shared" si="2"/>
        <v>-2.3468845098310025</v>
      </c>
      <c r="K5" s="9">
        <f t="shared" si="3"/>
        <v>9.5666747223737858E-2</v>
      </c>
      <c r="L5" s="12" t="s">
        <v>142</v>
      </c>
      <c r="M5" s="12"/>
      <c r="N5" s="8" t="s">
        <v>45</v>
      </c>
      <c r="O5" s="35" t="s">
        <v>965</v>
      </c>
      <c r="P5" s="35" t="s">
        <v>966</v>
      </c>
    </row>
    <row r="6" spans="1:16" ht="15.75" x14ac:dyDescent="0.25">
      <c r="A6" s="12">
        <v>902</v>
      </c>
      <c r="B6" s="12" t="s">
        <v>104</v>
      </c>
      <c r="C6" s="17" t="s">
        <v>145</v>
      </c>
      <c r="D6" s="15" t="s">
        <v>28</v>
      </c>
      <c r="E6" s="12">
        <v>33</v>
      </c>
      <c r="F6" s="20">
        <f t="shared" si="0"/>
        <v>10.504201680672269</v>
      </c>
      <c r="G6" s="20">
        <v>1</v>
      </c>
      <c r="H6" s="12">
        <v>4</v>
      </c>
      <c r="I6" s="9">
        <f t="shared" si="1"/>
        <v>8.6659663865546223E-3</v>
      </c>
      <c r="J6" s="9">
        <f t="shared" si="2"/>
        <v>-2.3468845098310025</v>
      </c>
      <c r="K6" s="9">
        <f t="shared" si="3"/>
        <v>9.5666747223737858E-2</v>
      </c>
      <c r="L6" s="12" t="s">
        <v>142</v>
      </c>
      <c r="M6" s="12"/>
      <c r="N6" s="8" t="s">
        <v>45</v>
      </c>
      <c r="O6" s="35" t="s">
        <v>967</v>
      </c>
      <c r="P6" s="35" t="s">
        <v>968</v>
      </c>
    </row>
    <row r="7" spans="1:16" ht="15.75" x14ac:dyDescent="0.25">
      <c r="A7" s="12">
        <v>903</v>
      </c>
      <c r="B7" s="12" t="s">
        <v>104</v>
      </c>
      <c r="C7" s="17" t="s">
        <v>145</v>
      </c>
      <c r="D7" s="15" t="s">
        <v>28</v>
      </c>
      <c r="E7" s="12">
        <v>38</v>
      </c>
      <c r="F7" s="20">
        <f t="shared" si="0"/>
        <v>12.095747389865037</v>
      </c>
      <c r="G7" s="20">
        <v>1</v>
      </c>
      <c r="H7" s="12">
        <v>4</v>
      </c>
      <c r="I7" s="9">
        <f t="shared" si="1"/>
        <v>1.1490960020371786E-2</v>
      </c>
      <c r="J7" s="9">
        <f t="shared" si="2"/>
        <v>-2.0476568029217432</v>
      </c>
      <c r="K7" s="9">
        <f t="shared" si="3"/>
        <v>0.12903690852812605</v>
      </c>
      <c r="L7" s="12" t="s">
        <v>142</v>
      </c>
      <c r="M7" s="12"/>
      <c r="N7" s="8" t="s">
        <v>45</v>
      </c>
      <c r="O7" s="35" t="s">
        <v>969</v>
      </c>
      <c r="P7" s="35" t="s">
        <v>970</v>
      </c>
    </row>
    <row r="8" spans="1:16" ht="15.75" x14ac:dyDescent="0.25">
      <c r="A8" s="12">
        <v>904</v>
      </c>
      <c r="B8" s="12" t="s">
        <v>104</v>
      </c>
      <c r="C8" s="17" t="s">
        <v>145</v>
      </c>
      <c r="D8" s="15" t="s">
        <v>28</v>
      </c>
      <c r="E8" s="12">
        <v>77</v>
      </c>
      <c r="F8" s="20">
        <f t="shared" si="0"/>
        <v>24.509803921568629</v>
      </c>
      <c r="G8" s="20">
        <v>2</v>
      </c>
      <c r="H8" s="12">
        <v>7</v>
      </c>
      <c r="I8" s="9">
        <f t="shared" si="1"/>
        <v>4.7181372549019614E-2</v>
      </c>
      <c r="J8" s="9">
        <f t="shared" si="2"/>
        <v>-0.54976574794974287</v>
      </c>
      <c r="K8" s="9">
        <f t="shared" si="3"/>
        <v>0.57708497788747848</v>
      </c>
      <c r="L8" s="12" t="s">
        <v>142</v>
      </c>
      <c r="M8" s="12"/>
      <c r="N8" s="8" t="s">
        <v>45</v>
      </c>
      <c r="O8" s="35" t="s">
        <v>971</v>
      </c>
      <c r="P8" s="35" t="s">
        <v>972</v>
      </c>
    </row>
    <row r="9" spans="1:16" ht="15.75" x14ac:dyDescent="0.25">
      <c r="A9" s="12">
        <v>905</v>
      </c>
      <c r="B9" s="12" t="s">
        <v>104</v>
      </c>
      <c r="C9" s="17" t="s">
        <v>145</v>
      </c>
      <c r="D9" s="15" t="s">
        <v>28</v>
      </c>
      <c r="E9" s="12">
        <v>68</v>
      </c>
      <c r="F9" s="20">
        <f t="shared" si="0"/>
        <v>21.645021645021647</v>
      </c>
      <c r="G9" s="20">
        <v>2</v>
      </c>
      <c r="H9" s="12">
        <v>7</v>
      </c>
      <c r="I9" s="9">
        <f t="shared" si="1"/>
        <v>3.6796536796536806E-2</v>
      </c>
      <c r="J9" s="9">
        <f t="shared" si="2"/>
        <v>-0.81340120502288382</v>
      </c>
      <c r="K9" s="9">
        <f t="shared" si="3"/>
        <v>0.44334758292145954</v>
      </c>
      <c r="L9" s="12" t="s">
        <v>142</v>
      </c>
      <c r="M9" s="12"/>
      <c r="N9" s="8" t="s">
        <v>45</v>
      </c>
      <c r="O9" s="35" t="s">
        <v>973</v>
      </c>
      <c r="P9" s="35" t="s">
        <v>974</v>
      </c>
    </row>
    <row r="10" spans="1:16" ht="15.75" x14ac:dyDescent="0.25">
      <c r="A10" s="12">
        <v>906</v>
      </c>
      <c r="B10" s="12" t="s">
        <v>104</v>
      </c>
      <c r="C10" s="17" t="s">
        <v>145</v>
      </c>
      <c r="D10" s="15" t="s">
        <v>28</v>
      </c>
      <c r="E10" s="12">
        <v>74</v>
      </c>
      <c r="F10" s="20">
        <f t="shared" si="0"/>
        <v>23.554876496052966</v>
      </c>
      <c r="G10" s="20">
        <v>2</v>
      </c>
      <c r="H10" s="12">
        <v>7</v>
      </c>
      <c r="I10" s="9">
        <f t="shared" si="1"/>
        <v>4.3576521517697982E-2</v>
      </c>
      <c r="J10" s="9">
        <f t="shared" si="2"/>
        <v>-0.6340549850153625</v>
      </c>
      <c r="K10" s="9">
        <f t="shared" si="3"/>
        <v>0.53043652199980107</v>
      </c>
      <c r="L10" s="12" t="s">
        <v>142</v>
      </c>
      <c r="M10" s="12"/>
      <c r="N10" s="8" t="s">
        <v>45</v>
      </c>
      <c r="O10" s="35" t="s">
        <v>912</v>
      </c>
      <c r="P10" s="35" t="s">
        <v>975</v>
      </c>
    </row>
    <row r="11" spans="1:16" ht="15.75" x14ac:dyDescent="0.25">
      <c r="A11" s="12">
        <v>907</v>
      </c>
      <c r="B11" s="12" t="s">
        <v>104</v>
      </c>
      <c r="C11" s="17" t="s">
        <v>145</v>
      </c>
      <c r="D11" s="15" t="s">
        <v>28</v>
      </c>
      <c r="E11" s="12">
        <v>43</v>
      </c>
      <c r="F11" s="20">
        <f t="shared" si="0"/>
        <v>13.687293099057806</v>
      </c>
      <c r="G11" s="20">
        <v>1</v>
      </c>
      <c r="H11" s="12">
        <v>5</v>
      </c>
      <c r="I11" s="9">
        <f t="shared" si="1"/>
        <v>1.4713840081487146E-2</v>
      </c>
      <c r="J11" s="9">
        <f t="shared" si="2"/>
        <v>-1.7854716023153614</v>
      </c>
      <c r="K11" s="9">
        <f t="shared" si="3"/>
        <v>0.16771794617454117</v>
      </c>
      <c r="L11" s="12" t="s">
        <v>142</v>
      </c>
      <c r="M11" s="12"/>
      <c r="N11" s="8" t="s">
        <v>45</v>
      </c>
      <c r="O11" s="35" t="s">
        <v>976</v>
      </c>
      <c r="P11" s="35" t="s">
        <v>977</v>
      </c>
    </row>
    <row r="12" spans="1:16" ht="15.75" x14ac:dyDescent="0.25">
      <c r="A12" s="12">
        <v>909</v>
      </c>
      <c r="B12" s="12" t="s">
        <v>104</v>
      </c>
      <c r="C12" s="17" t="s">
        <v>145</v>
      </c>
      <c r="D12" s="15" t="s">
        <v>28</v>
      </c>
      <c r="E12" s="12">
        <v>77</v>
      </c>
      <c r="F12" s="20">
        <f t="shared" si="0"/>
        <v>24.509803921568629</v>
      </c>
      <c r="G12" s="20">
        <v>2</v>
      </c>
      <c r="H12" s="12">
        <v>6</v>
      </c>
      <c r="I12" s="9">
        <f t="shared" si="1"/>
        <v>4.7181372549019614E-2</v>
      </c>
      <c r="J12" s="9">
        <f t="shared" si="2"/>
        <v>-0.54976574794974287</v>
      </c>
      <c r="K12" s="9">
        <f t="shared" si="3"/>
        <v>0.57708497788747848</v>
      </c>
      <c r="L12" s="12" t="s">
        <v>142</v>
      </c>
      <c r="M12" s="12"/>
      <c r="N12" s="8" t="s">
        <v>45</v>
      </c>
      <c r="O12" s="35" t="s">
        <v>980</v>
      </c>
      <c r="P12" s="35" t="s">
        <v>981</v>
      </c>
    </row>
    <row r="13" spans="1:16" ht="15.75" x14ac:dyDescent="0.25">
      <c r="A13" s="12">
        <v>910</v>
      </c>
      <c r="B13" s="12" t="s">
        <v>104</v>
      </c>
      <c r="C13" s="17" t="s">
        <v>145</v>
      </c>
      <c r="D13" s="15" t="s">
        <v>28</v>
      </c>
      <c r="E13" s="12">
        <v>46</v>
      </c>
      <c r="F13" s="20">
        <f t="shared" si="0"/>
        <v>14.642220524573466</v>
      </c>
      <c r="G13" s="20">
        <v>1</v>
      </c>
      <c r="H13" s="12">
        <v>6</v>
      </c>
      <c r="I13" s="9">
        <f t="shared" si="1"/>
        <v>1.6838553603259487E-2</v>
      </c>
      <c r="J13" s="9">
        <f t="shared" si="2"/>
        <v>-1.6424286457480362</v>
      </c>
      <c r="K13" s="9">
        <f t="shared" si="3"/>
        <v>0.19350950510133216</v>
      </c>
      <c r="L13" s="12" t="s">
        <v>142</v>
      </c>
      <c r="M13" s="12"/>
      <c r="N13" s="8" t="s">
        <v>45</v>
      </c>
      <c r="O13" s="35" t="s">
        <v>982</v>
      </c>
      <c r="P13" s="35" t="s">
        <v>983</v>
      </c>
    </row>
    <row r="14" spans="1:16" ht="15.75" x14ac:dyDescent="0.25">
      <c r="A14" s="12">
        <v>911</v>
      </c>
      <c r="B14" s="12" t="s">
        <v>14</v>
      </c>
      <c r="C14" s="8" t="s">
        <v>91</v>
      </c>
      <c r="D14" s="8" t="s">
        <v>31</v>
      </c>
      <c r="E14" s="12">
        <v>73</v>
      </c>
      <c r="F14" s="20">
        <f t="shared" si="0"/>
        <v>23.236567354214415</v>
      </c>
      <c r="G14" s="20">
        <v>2</v>
      </c>
      <c r="H14" s="12">
        <v>10</v>
      </c>
      <c r="I14" s="9">
        <f t="shared" si="1"/>
        <v>4.2406735421441313E-2</v>
      </c>
      <c r="J14" s="9">
        <f t="shared" si="2"/>
        <v>-0.66291257302566908</v>
      </c>
      <c r="K14" s="9">
        <f t="shared" si="3"/>
        <v>0.51534815735579809</v>
      </c>
      <c r="L14" s="12" t="s">
        <v>142</v>
      </c>
      <c r="M14" s="12"/>
      <c r="N14" s="8" t="s">
        <v>45</v>
      </c>
      <c r="O14" s="35" t="s">
        <v>697</v>
      </c>
      <c r="P14" s="35" t="s">
        <v>984</v>
      </c>
    </row>
    <row r="15" spans="1:16" ht="15.75" x14ac:dyDescent="0.25">
      <c r="A15" s="12">
        <v>912</v>
      </c>
      <c r="B15" s="12" t="s">
        <v>53</v>
      </c>
      <c r="C15" s="29" t="s">
        <v>146</v>
      </c>
      <c r="D15" s="23" t="s">
        <v>27</v>
      </c>
      <c r="E15" s="12">
        <v>165</v>
      </c>
      <c r="F15" s="20">
        <f t="shared" si="0"/>
        <v>52.521008403361343</v>
      </c>
      <c r="G15" s="20">
        <v>5</v>
      </c>
      <c r="H15" s="12">
        <v>8</v>
      </c>
      <c r="I15" s="9">
        <f t="shared" si="1"/>
        <v>0.21664915966386558</v>
      </c>
      <c r="J15" s="9">
        <f t="shared" si="2"/>
        <v>1.0667333024417252</v>
      </c>
      <c r="K15" s="9">
        <f t="shared" si="3"/>
        <v>2.9058713754219574</v>
      </c>
      <c r="L15" s="12" t="s">
        <v>142</v>
      </c>
      <c r="M15" s="12"/>
      <c r="N15" s="8" t="s">
        <v>45</v>
      </c>
      <c r="O15" s="35" t="s">
        <v>985</v>
      </c>
      <c r="P15" s="35" t="s">
        <v>986</v>
      </c>
    </row>
    <row r="16" spans="1:16" ht="15.75" x14ac:dyDescent="0.25">
      <c r="A16" s="12">
        <v>913</v>
      </c>
      <c r="B16" s="12" t="s">
        <v>53</v>
      </c>
      <c r="C16" s="29" t="s">
        <v>146</v>
      </c>
      <c r="D16" s="23" t="s">
        <v>27</v>
      </c>
      <c r="E16" s="12">
        <v>60</v>
      </c>
      <c r="F16" s="20">
        <f t="shared" si="0"/>
        <v>19.098548510313215</v>
      </c>
      <c r="G16" s="20">
        <v>1</v>
      </c>
      <c r="H16" s="12">
        <v>5</v>
      </c>
      <c r="I16" s="9">
        <f t="shared" si="1"/>
        <v>2.8647822765469819E-2</v>
      </c>
      <c r="J16" s="9">
        <f t="shared" si="2"/>
        <v>-1.0788722312283312</v>
      </c>
      <c r="K16" s="9">
        <f t="shared" si="3"/>
        <v>0.33997872691435749</v>
      </c>
      <c r="L16" s="12" t="s">
        <v>142</v>
      </c>
      <c r="M16" s="12"/>
      <c r="N16" s="8" t="s">
        <v>45</v>
      </c>
      <c r="O16" s="35" t="s">
        <v>987</v>
      </c>
      <c r="P16" s="35" t="s">
        <v>988</v>
      </c>
    </row>
    <row r="17" spans="1:16" ht="15.75" x14ac:dyDescent="0.25">
      <c r="A17" s="12">
        <v>914</v>
      </c>
      <c r="B17" s="12" t="s">
        <v>53</v>
      </c>
      <c r="C17" s="29" t="s">
        <v>146</v>
      </c>
      <c r="D17" s="23" t="s">
        <v>27</v>
      </c>
      <c r="E17" s="12">
        <v>300</v>
      </c>
      <c r="F17" s="20">
        <f t="shared" si="0"/>
        <v>95.492742551566081</v>
      </c>
      <c r="G17" s="20">
        <v>8</v>
      </c>
      <c r="H17" s="12">
        <v>24</v>
      </c>
      <c r="I17" s="9">
        <f t="shared" si="1"/>
        <v>0.71619556913674554</v>
      </c>
      <c r="J17" s="9">
        <f t="shared" si="2"/>
        <v>2.3347455810443956</v>
      </c>
      <c r="K17" s="9">
        <f t="shared" si="3"/>
        <v>10.326832253241827</v>
      </c>
      <c r="L17" s="12" t="s">
        <v>144</v>
      </c>
      <c r="M17" s="12"/>
      <c r="N17" s="8" t="s">
        <v>45</v>
      </c>
      <c r="O17" s="35" t="s">
        <v>989</v>
      </c>
      <c r="P17" s="35" t="s">
        <v>990</v>
      </c>
    </row>
    <row r="18" spans="1:16" ht="15.75" x14ac:dyDescent="0.25">
      <c r="A18" s="12">
        <v>915</v>
      </c>
      <c r="B18" s="12" t="s">
        <v>65</v>
      </c>
      <c r="C18" s="32" t="s">
        <v>128</v>
      </c>
      <c r="D18" s="33" t="s">
        <v>11</v>
      </c>
      <c r="E18" s="12">
        <v>147</v>
      </c>
      <c r="F18" s="20">
        <f t="shared" si="0"/>
        <v>46.791443850267378</v>
      </c>
      <c r="G18" s="20">
        <v>4</v>
      </c>
      <c r="H18" s="12">
        <v>13</v>
      </c>
      <c r="I18" s="9">
        <f t="shared" si="1"/>
        <v>0.1719585561497326</v>
      </c>
      <c r="J18" s="9">
        <f t="shared" si="2"/>
        <v>0.82173046885629386</v>
      </c>
      <c r="K18" s="9">
        <f t="shared" si="3"/>
        <v>2.2744322682826348</v>
      </c>
      <c r="L18" s="12" t="s">
        <v>143</v>
      </c>
      <c r="M18" s="12"/>
      <c r="N18" s="8" t="s">
        <v>45</v>
      </c>
      <c r="O18" s="35" t="s">
        <v>991</v>
      </c>
      <c r="P18" s="35" t="s">
        <v>992</v>
      </c>
    </row>
    <row r="19" spans="1:16" ht="15.75" x14ac:dyDescent="0.25">
      <c r="A19" s="12">
        <v>916</v>
      </c>
      <c r="B19" s="12" t="s">
        <v>65</v>
      </c>
      <c r="C19" s="32" t="s">
        <v>128</v>
      </c>
      <c r="D19" s="33" t="s">
        <v>11</v>
      </c>
      <c r="E19" s="12">
        <v>210</v>
      </c>
      <c r="F19" s="20">
        <f t="shared" si="0"/>
        <v>66.844919786096256</v>
      </c>
      <c r="G19" s="20">
        <v>6</v>
      </c>
      <c r="H19" s="12">
        <v>13</v>
      </c>
      <c r="I19" s="9">
        <f t="shared" si="1"/>
        <v>0.35093582887700536</v>
      </c>
      <c r="J19" s="9">
        <f t="shared" si="2"/>
        <v>1.5782380249503438</v>
      </c>
      <c r="K19" s="9">
        <f t="shared" si="3"/>
        <v>4.8464090320478563</v>
      </c>
      <c r="L19" s="12" t="s">
        <v>143</v>
      </c>
      <c r="M19" s="12"/>
      <c r="N19" s="8" t="s">
        <v>45</v>
      </c>
      <c r="O19" s="35" t="s">
        <v>993</v>
      </c>
      <c r="P19" s="35" t="s">
        <v>994</v>
      </c>
    </row>
    <row r="20" spans="1:16" ht="15.75" x14ac:dyDescent="0.25">
      <c r="A20" s="12">
        <v>917</v>
      </c>
      <c r="B20" s="12" t="s">
        <v>55</v>
      </c>
      <c r="C20" s="30" t="s">
        <v>147</v>
      </c>
      <c r="D20" s="12" t="s">
        <v>113</v>
      </c>
      <c r="E20" s="12">
        <v>170</v>
      </c>
      <c r="F20" s="20">
        <f t="shared" si="0"/>
        <v>54.112554112554115</v>
      </c>
      <c r="G20" s="20">
        <v>5</v>
      </c>
      <c r="H20" s="12">
        <v>9</v>
      </c>
      <c r="I20" s="9">
        <f t="shared" si="1"/>
        <v>0.22997835497835495</v>
      </c>
      <c r="J20" s="9">
        <f t="shared" si="2"/>
        <v>1.1300514372821988</v>
      </c>
      <c r="K20" s="9">
        <f t="shared" si="3"/>
        <v>3.0958157363770038</v>
      </c>
      <c r="L20" s="12" t="s">
        <v>142</v>
      </c>
      <c r="M20" s="12"/>
      <c r="N20" s="8" t="s">
        <v>45</v>
      </c>
      <c r="O20" s="35" t="s">
        <v>995</v>
      </c>
      <c r="P20" s="35" t="s">
        <v>996</v>
      </c>
    </row>
    <row r="21" spans="1:16" ht="15.75" x14ac:dyDescent="0.25">
      <c r="A21" s="12">
        <v>918</v>
      </c>
      <c r="B21" s="12" t="s">
        <v>65</v>
      </c>
      <c r="C21" s="32" t="s">
        <v>128</v>
      </c>
      <c r="D21" s="33" t="s">
        <v>11</v>
      </c>
      <c r="E21" s="12">
        <v>107</v>
      </c>
      <c r="F21" s="20">
        <f t="shared" si="0"/>
        <v>34.059078176725237</v>
      </c>
      <c r="G21" s="20">
        <v>3</v>
      </c>
      <c r="H21" s="12">
        <v>8</v>
      </c>
      <c r="I21" s="9">
        <f t="shared" si="1"/>
        <v>9.1108034122740017E-2</v>
      </c>
      <c r="J21" s="9">
        <f t="shared" si="2"/>
        <v>0.14809291019229587</v>
      </c>
      <c r="K21" s="9">
        <f t="shared" si="3"/>
        <v>1.1596206319339333</v>
      </c>
      <c r="L21" s="12" t="s">
        <v>142</v>
      </c>
      <c r="M21" s="12"/>
      <c r="N21" s="8" t="s">
        <v>45</v>
      </c>
      <c r="O21" s="35" t="s">
        <v>997</v>
      </c>
      <c r="P21" s="35" t="s">
        <v>998</v>
      </c>
    </row>
    <row r="22" spans="1:16" ht="15.75" x14ac:dyDescent="0.25">
      <c r="A22" s="12">
        <v>919</v>
      </c>
      <c r="B22" s="12" t="s">
        <v>54</v>
      </c>
      <c r="C22" s="12" t="s">
        <v>19</v>
      </c>
      <c r="D22" s="12" t="s">
        <v>7</v>
      </c>
      <c r="E22" s="12">
        <v>33</v>
      </c>
      <c r="F22" s="20">
        <f t="shared" si="0"/>
        <v>10.504201680672269</v>
      </c>
      <c r="G22" s="20">
        <v>1</v>
      </c>
      <c r="H22" s="12">
        <v>3</v>
      </c>
      <c r="I22" s="9">
        <f t="shared" si="1"/>
        <v>8.6659663865546223E-3</v>
      </c>
      <c r="J22" s="9">
        <f t="shared" si="2"/>
        <v>-2.3468845098310025</v>
      </c>
      <c r="K22" s="9">
        <f t="shared" si="3"/>
        <v>9.5666747223737858E-2</v>
      </c>
      <c r="L22" s="12" t="s">
        <v>142</v>
      </c>
      <c r="M22" s="12"/>
      <c r="N22" s="8" t="s">
        <v>45</v>
      </c>
      <c r="O22" s="35" t="s">
        <v>999</v>
      </c>
      <c r="P22" s="35" t="s">
        <v>763</v>
      </c>
    </row>
    <row r="23" spans="1:16" ht="15.75" x14ac:dyDescent="0.25">
      <c r="A23" s="12">
        <v>920</v>
      </c>
      <c r="B23" s="12" t="s">
        <v>15</v>
      </c>
      <c r="C23" s="12" t="s">
        <v>124</v>
      </c>
      <c r="D23" s="12" t="s">
        <v>26</v>
      </c>
      <c r="E23" s="12">
        <v>104</v>
      </c>
      <c r="F23" s="20">
        <f t="shared" si="0"/>
        <v>33.104150751209573</v>
      </c>
      <c r="G23" s="20">
        <v>3</v>
      </c>
      <c r="H23" s="12">
        <v>10</v>
      </c>
      <c r="I23" s="9">
        <f t="shared" si="1"/>
        <v>8.6070791953144876E-2</v>
      </c>
      <c r="J23" s="9">
        <f t="shared" si="2"/>
        <v>8.777604937744421E-2</v>
      </c>
      <c r="K23" s="9">
        <f t="shared" si="3"/>
        <v>1.0917435979901229</v>
      </c>
      <c r="L23" s="12" t="s">
        <v>142</v>
      </c>
      <c r="M23" s="12"/>
      <c r="N23" s="8" t="s">
        <v>45</v>
      </c>
      <c r="O23" s="35" t="s">
        <v>1000</v>
      </c>
      <c r="P23" s="35" t="s">
        <v>1001</v>
      </c>
    </row>
    <row r="24" spans="1:16" ht="15.75" x14ac:dyDescent="0.25">
      <c r="A24" s="12">
        <v>921</v>
      </c>
      <c r="B24" s="12" t="s">
        <v>66</v>
      </c>
      <c r="C24" s="30" t="s">
        <v>156</v>
      </c>
      <c r="D24" s="12" t="s">
        <v>10</v>
      </c>
      <c r="E24" s="12">
        <v>52</v>
      </c>
      <c r="F24" s="20">
        <f t="shared" si="0"/>
        <v>16.552075375604787</v>
      </c>
      <c r="G24" s="20">
        <v>1</v>
      </c>
      <c r="H24" s="12">
        <v>7</v>
      </c>
      <c r="I24" s="9">
        <f t="shared" si="1"/>
        <v>2.1517697988286219E-2</v>
      </c>
      <c r="J24" s="9">
        <f t="shared" si="2"/>
        <v>-1.382389120590199</v>
      </c>
      <c r="K24" s="9">
        <f t="shared" si="3"/>
        <v>0.25097821897939893</v>
      </c>
      <c r="L24" s="12" t="s">
        <v>142</v>
      </c>
      <c r="M24" s="12"/>
      <c r="N24" s="8" t="s">
        <v>45</v>
      </c>
      <c r="O24" s="35" t="s">
        <v>1002</v>
      </c>
      <c r="P24" s="35" t="s">
        <v>1003</v>
      </c>
    </row>
    <row r="25" spans="1:16" ht="15.75" x14ac:dyDescent="0.25">
      <c r="A25" s="12">
        <v>922</v>
      </c>
      <c r="B25" s="12" t="s">
        <v>65</v>
      </c>
      <c r="C25" s="32" t="s">
        <v>128</v>
      </c>
      <c r="D25" s="33" t="s">
        <v>11</v>
      </c>
      <c r="E25" s="12">
        <v>124</v>
      </c>
      <c r="F25" s="20">
        <f t="shared" si="0"/>
        <v>39.470333587980647</v>
      </c>
      <c r="G25" s="20">
        <v>3</v>
      </c>
      <c r="H25" s="12">
        <v>12</v>
      </c>
      <c r="I25" s="9">
        <f t="shared" si="1"/>
        <v>0.12235803412274002</v>
      </c>
      <c r="J25" s="9">
        <f t="shared" si="2"/>
        <v>0.46084015294687664</v>
      </c>
      <c r="K25" s="9">
        <f t="shared" si="3"/>
        <v>1.58540540864248</v>
      </c>
      <c r="L25" s="12" t="s">
        <v>143</v>
      </c>
      <c r="M25" s="12"/>
      <c r="N25" s="8" t="s">
        <v>45</v>
      </c>
      <c r="O25" s="35" t="s">
        <v>1004</v>
      </c>
      <c r="P25" s="35" t="s">
        <v>1005</v>
      </c>
    </row>
    <row r="26" spans="1:16" ht="15.75" x14ac:dyDescent="0.25">
      <c r="A26" s="12">
        <v>923</v>
      </c>
      <c r="B26" s="12" t="s">
        <v>65</v>
      </c>
      <c r="C26" s="32" t="s">
        <v>128</v>
      </c>
      <c r="D26" s="33" t="s">
        <v>11</v>
      </c>
      <c r="E26" s="12">
        <v>220</v>
      </c>
      <c r="F26" s="20">
        <f t="shared" si="0"/>
        <v>70.0280112044818</v>
      </c>
      <c r="G26" s="20">
        <v>7</v>
      </c>
      <c r="H26" s="12">
        <v>12</v>
      </c>
      <c r="I26" s="9">
        <f t="shared" si="1"/>
        <v>0.38515406162464993</v>
      </c>
      <c r="J26" s="9">
        <f t="shared" si="2"/>
        <v>1.6769069781119521</v>
      </c>
      <c r="K26" s="9">
        <f t="shared" si="3"/>
        <v>5.3489858281793996</v>
      </c>
      <c r="L26" s="12" t="s">
        <v>143</v>
      </c>
      <c r="M26" s="12"/>
      <c r="N26" s="8" t="s">
        <v>45</v>
      </c>
      <c r="O26" s="35" t="s">
        <v>1006</v>
      </c>
      <c r="P26" s="35" t="s">
        <v>765</v>
      </c>
    </row>
    <row r="27" spans="1:16" ht="15.75" x14ac:dyDescent="0.25">
      <c r="A27" s="12">
        <v>924</v>
      </c>
      <c r="B27" s="12" t="s">
        <v>65</v>
      </c>
      <c r="C27" s="32" t="s">
        <v>128</v>
      </c>
      <c r="D27" s="33" t="s">
        <v>11</v>
      </c>
      <c r="E27" s="12">
        <v>170</v>
      </c>
      <c r="F27" s="20">
        <f t="shared" si="0"/>
        <v>54.112554112554115</v>
      </c>
      <c r="G27" s="20">
        <v>5</v>
      </c>
      <c r="H27" s="12">
        <v>10</v>
      </c>
      <c r="I27" s="9">
        <f t="shared" si="1"/>
        <v>0.22997835497835495</v>
      </c>
      <c r="J27" s="9">
        <f t="shared" si="2"/>
        <v>1.1300514372821988</v>
      </c>
      <c r="K27" s="9">
        <f t="shared" si="3"/>
        <v>3.0958157363770038</v>
      </c>
      <c r="L27" s="12" t="s">
        <v>142</v>
      </c>
      <c r="M27" s="12"/>
      <c r="N27" s="8" t="s">
        <v>45</v>
      </c>
      <c r="O27" s="35" t="s">
        <v>1007</v>
      </c>
      <c r="P27" s="35" t="s">
        <v>1008</v>
      </c>
    </row>
    <row r="28" spans="1:16" ht="15.75" x14ac:dyDescent="0.25">
      <c r="A28" s="12">
        <v>925</v>
      </c>
      <c r="B28" s="12" t="s">
        <v>65</v>
      </c>
      <c r="C28" s="32" t="s">
        <v>128</v>
      </c>
      <c r="D28" s="33" t="s">
        <v>11</v>
      </c>
      <c r="E28" s="12">
        <v>134</v>
      </c>
      <c r="F28" s="20">
        <f t="shared" si="0"/>
        <v>42.653425006366184</v>
      </c>
      <c r="G28" s="20">
        <v>4</v>
      </c>
      <c r="H28" s="12">
        <v>9</v>
      </c>
      <c r="I28" s="9">
        <f t="shared" si="1"/>
        <v>0.14288897377132673</v>
      </c>
      <c r="J28" s="9">
        <f t="shared" si="2"/>
        <v>0.6253411679944767</v>
      </c>
      <c r="K28" s="9">
        <f t="shared" si="3"/>
        <v>1.8688834518988797</v>
      </c>
      <c r="L28" s="12" t="s">
        <v>142</v>
      </c>
      <c r="M28" s="12"/>
      <c r="N28" s="8" t="s">
        <v>45</v>
      </c>
      <c r="O28" s="35" t="s">
        <v>1009</v>
      </c>
      <c r="P28" s="35" t="s">
        <v>1010</v>
      </c>
    </row>
    <row r="29" spans="1:16" ht="15.75" x14ac:dyDescent="0.25">
      <c r="A29" s="12">
        <v>926</v>
      </c>
      <c r="B29" s="12" t="s">
        <v>65</v>
      </c>
      <c r="C29" s="32" t="s">
        <v>128</v>
      </c>
      <c r="D29" s="33" t="s">
        <v>11</v>
      </c>
      <c r="E29" s="12">
        <v>147</v>
      </c>
      <c r="F29" s="20">
        <f t="shared" si="0"/>
        <v>46.791443850267378</v>
      </c>
      <c r="G29" s="20">
        <v>4</v>
      </c>
      <c r="H29" s="12">
        <v>12</v>
      </c>
      <c r="I29" s="9">
        <f t="shared" si="1"/>
        <v>0.1719585561497326</v>
      </c>
      <c r="J29" s="9">
        <f t="shared" si="2"/>
        <v>0.82173046885629386</v>
      </c>
      <c r="K29" s="9">
        <f t="shared" si="3"/>
        <v>2.2744322682826348</v>
      </c>
      <c r="L29" s="12" t="s">
        <v>143</v>
      </c>
      <c r="M29" s="12"/>
      <c r="N29" s="8" t="s">
        <v>45</v>
      </c>
      <c r="O29" s="35" t="s">
        <v>999</v>
      </c>
      <c r="P29" s="35" t="s">
        <v>1010</v>
      </c>
    </row>
    <row r="30" spans="1:16" ht="15.75" x14ac:dyDescent="0.25">
      <c r="A30" s="12">
        <v>927</v>
      </c>
      <c r="B30" s="12" t="s">
        <v>54</v>
      </c>
      <c r="C30" s="12" t="s">
        <v>19</v>
      </c>
      <c r="D30" s="12" t="s">
        <v>7</v>
      </c>
      <c r="E30" s="12">
        <v>53</v>
      </c>
      <c r="F30" s="20">
        <f t="shared" si="0"/>
        <v>16.870384517443341</v>
      </c>
      <c r="G30" s="20">
        <v>1</v>
      </c>
      <c r="H30" s="12">
        <v>4</v>
      </c>
      <c r="I30" s="9">
        <f t="shared" si="1"/>
        <v>2.2353259485612426E-2</v>
      </c>
      <c r="J30" s="9">
        <f t="shared" si="2"/>
        <v>-1.3419878990573562</v>
      </c>
      <c r="K30" s="9">
        <f t="shared" si="3"/>
        <v>0.26132566285327374</v>
      </c>
      <c r="L30" s="12" t="s">
        <v>142</v>
      </c>
      <c r="M30" s="12"/>
      <c r="N30" s="8" t="s">
        <v>45</v>
      </c>
      <c r="O30" s="35" t="s">
        <v>993</v>
      </c>
      <c r="P30" s="35" t="s">
        <v>1011</v>
      </c>
    </row>
    <row r="31" spans="1:16" ht="15.75" x14ac:dyDescent="0.25">
      <c r="A31" s="12">
        <v>928</v>
      </c>
      <c r="B31" s="12" t="s">
        <v>65</v>
      </c>
      <c r="C31" s="32" t="s">
        <v>128</v>
      </c>
      <c r="D31" s="33" t="s">
        <v>11</v>
      </c>
      <c r="E31" s="12">
        <v>138</v>
      </c>
      <c r="F31" s="20">
        <f t="shared" si="0"/>
        <v>43.926661573720395</v>
      </c>
      <c r="G31" s="20">
        <v>4</v>
      </c>
      <c r="H31" s="12">
        <v>8</v>
      </c>
      <c r="I31" s="9">
        <f t="shared" si="1"/>
        <v>0.15154698242933534</v>
      </c>
      <c r="J31" s="9">
        <f t="shared" si="2"/>
        <v>0.68772801851702337</v>
      </c>
      <c r="K31" s="9">
        <f t="shared" si="3"/>
        <v>1.9891909902544453</v>
      </c>
      <c r="L31" s="12" t="s">
        <v>142</v>
      </c>
      <c r="M31" s="12"/>
      <c r="N31" s="8" t="s">
        <v>45</v>
      </c>
      <c r="O31" s="35" t="s">
        <v>1012</v>
      </c>
      <c r="P31" s="35" t="s">
        <v>1013</v>
      </c>
    </row>
    <row r="32" spans="1:16" ht="15.75" x14ac:dyDescent="0.25">
      <c r="A32" s="12">
        <v>929</v>
      </c>
      <c r="B32" s="12" t="s">
        <v>65</v>
      </c>
      <c r="C32" s="32" t="s">
        <v>128</v>
      </c>
      <c r="D32" s="33" t="s">
        <v>11</v>
      </c>
      <c r="E32" s="12">
        <v>105</v>
      </c>
      <c r="F32" s="20">
        <f t="shared" si="0"/>
        <v>33.422459893048128</v>
      </c>
      <c r="G32" s="20">
        <v>3</v>
      </c>
      <c r="H32" s="12">
        <v>12</v>
      </c>
      <c r="I32" s="9">
        <f t="shared" si="1"/>
        <v>8.7733957219251341E-2</v>
      </c>
      <c r="J32" s="9">
        <f t="shared" si="2"/>
        <v>0.10807285498270058</v>
      </c>
      <c r="K32" s="9">
        <f t="shared" si="3"/>
        <v>1.1141289122723554</v>
      </c>
      <c r="L32" s="12" t="s">
        <v>143</v>
      </c>
      <c r="M32" s="12"/>
      <c r="N32" s="8" t="s">
        <v>45</v>
      </c>
      <c r="O32" s="35" t="s">
        <v>1014</v>
      </c>
      <c r="P32" s="35" t="s">
        <v>1015</v>
      </c>
    </row>
    <row r="33" spans="1:16" ht="15.75" x14ac:dyDescent="0.25">
      <c r="A33" s="12">
        <v>930</v>
      </c>
      <c r="B33" s="12" t="s">
        <v>65</v>
      </c>
      <c r="C33" s="32" t="s">
        <v>128</v>
      </c>
      <c r="D33" s="33" t="s">
        <v>11</v>
      </c>
      <c r="E33" s="12">
        <v>166</v>
      </c>
      <c r="F33" s="20">
        <f t="shared" si="0"/>
        <v>52.839317545199897</v>
      </c>
      <c r="G33" s="20">
        <v>5</v>
      </c>
      <c r="H33" s="12">
        <v>12</v>
      </c>
      <c r="I33" s="9">
        <f t="shared" si="1"/>
        <v>0.21928316781257953</v>
      </c>
      <c r="J33" s="9">
        <f t="shared" si="2"/>
        <v>1.0795490514028208</v>
      </c>
      <c r="K33" s="9">
        <f t="shared" si="3"/>
        <v>2.9433519513149489</v>
      </c>
      <c r="L33" s="12" t="s">
        <v>143</v>
      </c>
      <c r="M33" s="12"/>
      <c r="N33" s="8" t="s">
        <v>45</v>
      </c>
      <c r="O33" s="35" t="s">
        <v>1016</v>
      </c>
      <c r="P33" s="35" t="s">
        <v>1017</v>
      </c>
    </row>
    <row r="34" spans="1:16" ht="15.75" x14ac:dyDescent="0.25">
      <c r="A34" s="12">
        <v>931</v>
      </c>
      <c r="B34" s="12" t="s">
        <v>15</v>
      </c>
      <c r="C34" s="12" t="s">
        <v>124</v>
      </c>
      <c r="D34" s="12" t="s">
        <v>26</v>
      </c>
      <c r="E34" s="12">
        <v>70</v>
      </c>
      <c r="F34" s="20">
        <f t="shared" si="0"/>
        <v>22.281639928698752</v>
      </c>
      <c r="G34" s="20">
        <v>2</v>
      </c>
      <c r="H34" s="12">
        <v>7</v>
      </c>
      <c r="I34" s="9">
        <f t="shared" si="1"/>
        <v>3.8992869875222817E-2</v>
      </c>
      <c r="J34" s="9">
        <f t="shared" si="2"/>
        <v>-0.75191863931471659</v>
      </c>
      <c r="K34" s="9">
        <f t="shared" si="3"/>
        <v>0.47146112057859513</v>
      </c>
      <c r="L34" s="12" t="s">
        <v>142</v>
      </c>
      <c r="M34" s="12"/>
      <c r="N34" s="8" t="s">
        <v>45</v>
      </c>
      <c r="O34" s="35" t="s">
        <v>1002</v>
      </c>
      <c r="P34" s="35" t="s">
        <v>1018</v>
      </c>
    </row>
    <row r="35" spans="1:16" ht="15.75" x14ac:dyDescent="0.25">
      <c r="A35" s="12">
        <v>932</v>
      </c>
      <c r="B35" s="12" t="s">
        <v>15</v>
      </c>
      <c r="C35" s="12" t="s">
        <v>124</v>
      </c>
      <c r="D35" s="12" t="s">
        <v>26</v>
      </c>
      <c r="E35" s="12">
        <v>56</v>
      </c>
      <c r="F35" s="20">
        <f t="shared" si="0"/>
        <v>17.825311942959001</v>
      </c>
      <c r="G35" s="20">
        <v>1</v>
      </c>
      <c r="H35" s="12">
        <v>7</v>
      </c>
      <c r="I35" s="9">
        <f t="shared" si="1"/>
        <v>2.4955436720142603E-2</v>
      </c>
      <c r="J35" s="9">
        <f t="shared" si="2"/>
        <v>-1.2252061116521551</v>
      </c>
      <c r="K35" s="9">
        <f t="shared" si="3"/>
        <v>0.29369715967786642</v>
      </c>
      <c r="L35" s="12" t="s">
        <v>142</v>
      </c>
      <c r="M35" s="12"/>
      <c r="N35" s="8" t="s">
        <v>45</v>
      </c>
      <c r="O35" s="35" t="s">
        <v>1019</v>
      </c>
      <c r="P35" s="35" t="s">
        <v>1020</v>
      </c>
    </row>
    <row r="36" spans="1:16" ht="15.75" x14ac:dyDescent="0.25">
      <c r="A36" s="12">
        <v>933</v>
      </c>
      <c r="B36" s="12" t="s">
        <v>65</v>
      </c>
      <c r="C36" s="32" t="s">
        <v>128</v>
      </c>
      <c r="D36" s="33" t="s">
        <v>11</v>
      </c>
      <c r="E36" s="12">
        <v>110</v>
      </c>
      <c r="F36" s="20">
        <f t="shared" si="0"/>
        <v>35.0140056022409</v>
      </c>
      <c r="G36" s="20">
        <v>3</v>
      </c>
      <c r="H36" s="12">
        <v>8</v>
      </c>
      <c r="I36" s="9">
        <f t="shared" si="1"/>
        <v>9.6288515406162484E-2</v>
      </c>
      <c r="J36" s="9">
        <f t="shared" si="2"/>
        <v>0.20674180814430887</v>
      </c>
      <c r="K36" s="9">
        <f t="shared" si="3"/>
        <v>1.229665041291734</v>
      </c>
      <c r="L36" s="12" t="s">
        <v>142</v>
      </c>
      <c r="M36" s="12"/>
      <c r="N36" s="8" t="s">
        <v>45</v>
      </c>
      <c r="O36" s="35" t="s">
        <v>1023</v>
      </c>
      <c r="P36" s="35" t="s">
        <v>1024</v>
      </c>
    </row>
    <row r="37" spans="1:16" ht="15.75" x14ac:dyDescent="0.25">
      <c r="A37" s="12">
        <v>934</v>
      </c>
      <c r="B37" s="12" t="s">
        <v>65</v>
      </c>
      <c r="C37" s="32" t="s">
        <v>128</v>
      </c>
      <c r="D37" s="33" t="s">
        <v>11</v>
      </c>
      <c r="E37" s="12">
        <v>140</v>
      </c>
      <c r="F37" s="20">
        <f t="shared" si="0"/>
        <v>44.563279857397504</v>
      </c>
      <c r="G37" s="20">
        <v>4</v>
      </c>
      <c r="H37" s="12">
        <v>12</v>
      </c>
      <c r="I37" s="9">
        <f t="shared" si="1"/>
        <v>0.15597147950089127</v>
      </c>
      <c r="J37" s="9">
        <f t="shared" si="2"/>
        <v>0.71824653065292754</v>
      </c>
      <c r="K37" s="9">
        <f t="shared" si="3"/>
        <v>2.0508339814746255</v>
      </c>
      <c r="L37" s="12" t="s">
        <v>143</v>
      </c>
      <c r="M37" s="12"/>
      <c r="N37" s="8" t="s">
        <v>45</v>
      </c>
      <c r="O37" s="35" t="s">
        <v>1025</v>
      </c>
      <c r="P37" s="35" t="s">
        <v>1015</v>
      </c>
    </row>
    <row r="38" spans="1:16" ht="15.75" x14ac:dyDescent="0.25">
      <c r="A38" s="25" t="s">
        <v>40</v>
      </c>
      <c r="B38" s="26" t="s">
        <v>24</v>
      </c>
      <c r="C38" s="13" t="s">
        <v>5</v>
      </c>
      <c r="D38" s="26" t="s">
        <v>23</v>
      </c>
      <c r="E38" s="13" t="s">
        <v>0</v>
      </c>
      <c r="F38" s="13" t="s">
        <v>1</v>
      </c>
      <c r="G38" s="26" t="s">
        <v>41</v>
      </c>
      <c r="H38" s="13" t="s">
        <v>4</v>
      </c>
      <c r="I38" s="26" t="s">
        <v>42</v>
      </c>
      <c r="J38" s="27" t="s">
        <v>43</v>
      </c>
      <c r="K38" s="27" t="s">
        <v>44</v>
      </c>
      <c r="L38" s="28" t="s">
        <v>37</v>
      </c>
      <c r="M38" s="28" t="s">
        <v>38</v>
      </c>
      <c r="N38" s="28" t="s">
        <v>39</v>
      </c>
      <c r="O38" s="11" t="s">
        <v>108</v>
      </c>
      <c r="P38" s="11" t="s">
        <v>109</v>
      </c>
    </row>
    <row r="39" spans="1:16" ht="15.75" x14ac:dyDescent="0.25">
      <c r="A39" s="12">
        <v>935</v>
      </c>
      <c r="B39" s="12" t="s">
        <v>14</v>
      </c>
      <c r="C39" s="8" t="s">
        <v>91</v>
      </c>
      <c r="D39" s="8" t="s">
        <v>31</v>
      </c>
      <c r="E39" s="12">
        <v>33</v>
      </c>
      <c r="F39" s="20">
        <f t="shared" si="0"/>
        <v>10.504201680672269</v>
      </c>
      <c r="G39" s="20">
        <v>1</v>
      </c>
      <c r="H39" s="12">
        <v>7</v>
      </c>
      <c r="I39" s="9">
        <f t="shared" si="1"/>
        <v>8.6659663865546223E-3</v>
      </c>
      <c r="J39" s="9">
        <f t="shared" si="2"/>
        <v>-2.3468845098310025</v>
      </c>
      <c r="K39" s="9">
        <f t="shared" si="3"/>
        <v>9.5666747223737858E-2</v>
      </c>
      <c r="L39" s="12" t="s">
        <v>142</v>
      </c>
      <c r="M39" s="12"/>
      <c r="N39" s="8" t="s">
        <v>45</v>
      </c>
      <c r="O39" s="35" t="s">
        <v>949</v>
      </c>
      <c r="P39" s="35" t="s">
        <v>1026</v>
      </c>
    </row>
    <row r="40" spans="1:16" ht="15.75" x14ac:dyDescent="0.25">
      <c r="A40" s="12">
        <v>936</v>
      </c>
      <c r="B40" s="12" t="s">
        <v>15</v>
      </c>
      <c r="C40" s="12" t="s">
        <v>124</v>
      </c>
      <c r="D40" s="12" t="s">
        <v>26</v>
      </c>
      <c r="E40" s="12">
        <v>110</v>
      </c>
      <c r="F40" s="20">
        <f t="shared" si="0"/>
        <v>35.0140056022409</v>
      </c>
      <c r="G40" s="20">
        <v>3</v>
      </c>
      <c r="H40" s="12">
        <v>8</v>
      </c>
      <c r="I40" s="9">
        <f t="shared" si="1"/>
        <v>9.6288515406162484E-2</v>
      </c>
      <c r="J40" s="9">
        <f t="shared" si="2"/>
        <v>0.20674180814430887</v>
      </c>
      <c r="K40" s="9">
        <f t="shared" si="3"/>
        <v>1.229665041291734</v>
      </c>
      <c r="L40" s="12" t="s">
        <v>142</v>
      </c>
      <c r="M40" s="12"/>
      <c r="N40" s="8" t="s">
        <v>45</v>
      </c>
      <c r="O40" s="35" t="s">
        <v>1027</v>
      </c>
      <c r="P40" s="35" t="s">
        <v>1020</v>
      </c>
    </row>
    <row r="41" spans="1:16" ht="15.75" x14ac:dyDescent="0.25">
      <c r="A41" s="12">
        <v>937</v>
      </c>
      <c r="B41" s="12" t="s">
        <v>54</v>
      </c>
      <c r="C41" s="12" t="s">
        <v>19</v>
      </c>
      <c r="D41" s="12" t="s">
        <v>7</v>
      </c>
      <c r="E41" s="12">
        <v>33</v>
      </c>
      <c r="F41" s="20">
        <f t="shared" si="0"/>
        <v>10.504201680672269</v>
      </c>
      <c r="G41" s="20">
        <v>1</v>
      </c>
      <c r="H41" s="12">
        <v>3</v>
      </c>
      <c r="I41" s="9">
        <f t="shared" si="1"/>
        <v>8.6659663865546223E-3</v>
      </c>
      <c r="J41" s="9">
        <f t="shared" si="2"/>
        <v>-2.3468845098310025</v>
      </c>
      <c r="K41" s="9">
        <f t="shared" si="3"/>
        <v>9.5666747223737858E-2</v>
      </c>
      <c r="L41" s="12" t="s">
        <v>142</v>
      </c>
      <c r="M41" s="12"/>
      <c r="N41" s="8" t="s">
        <v>45</v>
      </c>
      <c r="O41" s="35" t="s">
        <v>1028</v>
      </c>
      <c r="P41" s="35" t="s">
        <v>1029</v>
      </c>
    </row>
    <row r="42" spans="1:16" ht="15.75" x14ac:dyDescent="0.25">
      <c r="A42" s="12">
        <v>938</v>
      </c>
      <c r="B42" s="12" t="s">
        <v>15</v>
      </c>
      <c r="C42" s="12" t="s">
        <v>124</v>
      </c>
      <c r="D42" s="12" t="s">
        <v>26</v>
      </c>
      <c r="E42" s="12">
        <v>71</v>
      </c>
      <c r="F42" s="20">
        <f t="shared" si="0"/>
        <v>22.599949070537306</v>
      </c>
      <c r="G42" s="20">
        <v>2</v>
      </c>
      <c r="H42" s="12">
        <v>6</v>
      </c>
      <c r="I42" s="9">
        <f t="shared" si="1"/>
        <v>4.0114909600203717E-2</v>
      </c>
      <c r="J42" s="9">
        <f t="shared" si="2"/>
        <v>-0.72183302849677666</v>
      </c>
      <c r="K42" s="9">
        <f t="shared" si="3"/>
        <v>0.48586084244670807</v>
      </c>
      <c r="L42" s="12" t="s">
        <v>142</v>
      </c>
      <c r="M42" s="12"/>
      <c r="N42" s="8" t="s">
        <v>45</v>
      </c>
      <c r="O42" s="35" t="s">
        <v>1030</v>
      </c>
      <c r="P42" s="35" t="s">
        <v>1031</v>
      </c>
    </row>
    <row r="43" spans="1:16" ht="15.75" x14ac:dyDescent="0.25">
      <c r="A43" s="12">
        <v>939</v>
      </c>
      <c r="B43" s="12" t="s">
        <v>65</v>
      </c>
      <c r="C43" s="32" t="s">
        <v>128</v>
      </c>
      <c r="D43" s="33" t="s">
        <v>11</v>
      </c>
      <c r="E43" s="12">
        <v>130</v>
      </c>
      <c r="F43" s="20">
        <f t="shared" si="0"/>
        <v>41.380188439011967</v>
      </c>
      <c r="G43" s="20">
        <v>4</v>
      </c>
      <c r="H43" s="12">
        <v>12</v>
      </c>
      <c r="I43" s="9">
        <f t="shared" si="1"/>
        <v>0.13448561242678889</v>
      </c>
      <c r="J43" s="9">
        <f t="shared" si="2"/>
        <v>0.56106352171488361</v>
      </c>
      <c r="K43" s="9">
        <f t="shared" si="3"/>
        <v>1.7525353689408558</v>
      </c>
      <c r="L43" s="12" t="s">
        <v>143</v>
      </c>
      <c r="M43" s="12"/>
      <c r="N43" s="8" t="s">
        <v>45</v>
      </c>
      <c r="O43" s="35" t="s">
        <v>1030</v>
      </c>
      <c r="P43" s="35" t="s">
        <v>1032</v>
      </c>
    </row>
    <row r="44" spans="1:16" ht="15.75" x14ac:dyDescent="0.25">
      <c r="A44" s="12">
        <v>940</v>
      </c>
      <c r="B44" s="12" t="s">
        <v>65</v>
      </c>
      <c r="C44" s="32" t="s">
        <v>128</v>
      </c>
      <c r="D44" s="33" t="s">
        <v>11</v>
      </c>
      <c r="E44" s="12">
        <v>127</v>
      </c>
      <c r="F44" s="20">
        <f t="shared" si="0"/>
        <v>40.425261013496311</v>
      </c>
      <c r="G44" s="20">
        <v>4</v>
      </c>
      <c r="H44" s="12">
        <v>10</v>
      </c>
      <c r="I44" s="9">
        <f t="shared" si="1"/>
        <v>0.1283502037178508</v>
      </c>
      <c r="J44" s="9">
        <f t="shared" si="2"/>
        <v>0.51154376267726498</v>
      </c>
      <c r="K44" s="9">
        <f t="shared" si="3"/>
        <v>1.6678639947246003</v>
      </c>
      <c r="L44" s="12" t="s">
        <v>142</v>
      </c>
      <c r="M44" s="12"/>
      <c r="N44" s="8" t="s">
        <v>45</v>
      </c>
      <c r="O44" s="35" t="s">
        <v>1033</v>
      </c>
      <c r="P44" s="35" t="s">
        <v>1034</v>
      </c>
    </row>
    <row r="45" spans="1:16" ht="15.75" x14ac:dyDescent="0.25">
      <c r="A45" s="12">
        <v>941</v>
      </c>
      <c r="B45" s="12" t="s">
        <v>65</v>
      </c>
      <c r="C45" s="32" t="s">
        <v>128</v>
      </c>
      <c r="D45" s="33" t="s">
        <v>11</v>
      </c>
      <c r="E45" s="12">
        <v>160</v>
      </c>
      <c r="F45" s="20">
        <f t="shared" si="0"/>
        <v>50.929462694168578</v>
      </c>
      <c r="G45" s="20">
        <v>5</v>
      </c>
      <c r="H45" s="12">
        <v>8</v>
      </c>
      <c r="I45" s="9">
        <f t="shared" si="1"/>
        <v>0.20371785077667434</v>
      </c>
      <c r="J45" s="9">
        <f t="shared" si="2"/>
        <v>1.0014666144095399</v>
      </c>
      <c r="K45" s="9">
        <f t="shared" si="3"/>
        <v>2.7222714246423578</v>
      </c>
      <c r="L45" s="12" t="s">
        <v>142</v>
      </c>
      <c r="M45" s="12"/>
      <c r="N45" s="8" t="s">
        <v>45</v>
      </c>
      <c r="O45" s="35" t="s">
        <v>1035</v>
      </c>
      <c r="P45" s="35" t="s">
        <v>1036</v>
      </c>
    </row>
    <row r="46" spans="1:16" ht="15.75" x14ac:dyDescent="0.25">
      <c r="A46" s="12">
        <v>942</v>
      </c>
      <c r="B46" s="12" t="s">
        <v>54</v>
      </c>
      <c r="C46" s="12" t="s">
        <v>19</v>
      </c>
      <c r="D46" s="12" t="s">
        <v>7</v>
      </c>
      <c r="E46" s="12">
        <v>36</v>
      </c>
      <c r="F46" s="20">
        <f t="shared" si="0"/>
        <v>11.45912910618793</v>
      </c>
      <c r="G46" s="20">
        <v>1</v>
      </c>
      <c r="H46" s="12">
        <v>3</v>
      </c>
      <c r="I46" s="9">
        <f t="shared" si="1"/>
        <v>1.0313216195569139E-2</v>
      </c>
      <c r="J46" s="9">
        <f t="shared" si="2"/>
        <v>-2.1623333792359976</v>
      </c>
      <c r="K46" s="9">
        <f t="shared" si="3"/>
        <v>0.11505633750415478</v>
      </c>
      <c r="L46" s="12" t="s">
        <v>142</v>
      </c>
      <c r="M46" s="12"/>
      <c r="N46" s="8" t="s">
        <v>45</v>
      </c>
      <c r="O46" s="35" t="s">
        <v>1037</v>
      </c>
      <c r="P46" s="35" t="s">
        <v>1010</v>
      </c>
    </row>
    <row r="47" spans="1:16" ht="15.75" x14ac:dyDescent="0.25">
      <c r="A47" s="12">
        <v>943</v>
      </c>
      <c r="B47" s="12" t="s">
        <v>55</v>
      </c>
      <c r="C47" s="30" t="s">
        <v>147</v>
      </c>
      <c r="D47" s="12" t="s">
        <v>113</v>
      </c>
      <c r="E47" s="12">
        <v>86</v>
      </c>
      <c r="F47" s="20">
        <f t="shared" si="0"/>
        <v>27.374586198115612</v>
      </c>
      <c r="G47" s="20">
        <v>2</v>
      </c>
      <c r="H47" s="12">
        <v>6</v>
      </c>
      <c r="I47" s="9">
        <f t="shared" si="1"/>
        <v>5.8855360325948583E-2</v>
      </c>
      <c r="J47" s="9">
        <f t="shared" si="2"/>
        <v>-0.31530643234771727</v>
      </c>
      <c r="K47" s="9">
        <f t="shared" si="3"/>
        <v>0.72956527761135059</v>
      </c>
      <c r="L47" s="12" t="s">
        <v>142</v>
      </c>
      <c r="M47" s="12"/>
      <c r="N47" s="8" t="s">
        <v>45</v>
      </c>
      <c r="O47" s="35" t="s">
        <v>1038</v>
      </c>
      <c r="P47" s="35" t="s">
        <v>1039</v>
      </c>
    </row>
    <row r="48" spans="1:16" ht="15.75" x14ac:dyDescent="0.25">
      <c r="A48" s="12">
        <v>944</v>
      </c>
      <c r="B48" s="12" t="s">
        <v>65</v>
      </c>
      <c r="C48" s="32" t="s">
        <v>128</v>
      </c>
      <c r="D48" s="33" t="s">
        <v>11</v>
      </c>
      <c r="E48" s="12">
        <v>206</v>
      </c>
      <c r="F48" s="20">
        <f t="shared" si="0"/>
        <v>65.571683218742038</v>
      </c>
      <c r="G48" s="20">
        <v>6</v>
      </c>
      <c r="H48" s="12">
        <v>12</v>
      </c>
      <c r="I48" s="9">
        <f t="shared" si="1"/>
        <v>0.33769416857652151</v>
      </c>
      <c r="J48" s="9">
        <f t="shared" si="2"/>
        <v>1.537448306301294</v>
      </c>
      <c r="K48" s="9">
        <f t="shared" si="3"/>
        <v>4.6527028383801019</v>
      </c>
      <c r="L48" s="12" t="s">
        <v>143</v>
      </c>
      <c r="M48" s="12"/>
      <c r="N48" s="8" t="s">
        <v>45</v>
      </c>
      <c r="O48" s="35" t="s">
        <v>1040</v>
      </c>
      <c r="P48" s="35" t="s">
        <v>1024</v>
      </c>
    </row>
    <row r="49" spans="1:16" ht="15.75" x14ac:dyDescent="0.25">
      <c r="A49" s="12">
        <v>945</v>
      </c>
      <c r="B49" s="12" t="s">
        <v>55</v>
      </c>
      <c r="C49" s="30" t="s">
        <v>147</v>
      </c>
      <c r="D49" s="12" t="s">
        <v>113</v>
      </c>
      <c r="E49" s="12">
        <v>73</v>
      </c>
      <c r="F49" s="20">
        <f t="shared" si="0"/>
        <v>23.236567354214415</v>
      </c>
      <c r="G49" s="20">
        <v>2</v>
      </c>
      <c r="H49" s="12">
        <v>3</v>
      </c>
      <c r="I49" s="9">
        <f t="shared" si="1"/>
        <v>4.2406735421441313E-2</v>
      </c>
      <c r="J49" s="9">
        <f t="shared" si="2"/>
        <v>-0.66291257302566908</v>
      </c>
      <c r="K49" s="9">
        <f t="shared" si="3"/>
        <v>0.51534815735579809</v>
      </c>
      <c r="L49" s="12" t="s">
        <v>142</v>
      </c>
      <c r="M49" s="12"/>
      <c r="N49" s="8" t="s">
        <v>45</v>
      </c>
      <c r="O49" s="35" t="s">
        <v>1041</v>
      </c>
      <c r="P49" s="35" t="s">
        <v>1042</v>
      </c>
    </row>
    <row r="50" spans="1:16" ht="15.75" x14ac:dyDescent="0.25">
      <c r="A50" s="12">
        <v>946</v>
      </c>
      <c r="B50" s="12" t="s">
        <v>65</v>
      </c>
      <c r="C50" s="32" t="s">
        <v>128</v>
      </c>
      <c r="D50" s="33" t="s">
        <v>11</v>
      </c>
      <c r="E50" s="12">
        <v>180</v>
      </c>
      <c r="F50" s="20">
        <f t="shared" si="0"/>
        <v>57.295645530939652</v>
      </c>
      <c r="G50" s="20">
        <v>5</v>
      </c>
      <c r="H50" s="12">
        <v>13</v>
      </c>
      <c r="I50" s="9">
        <f t="shared" si="1"/>
        <v>0.25783040488922848</v>
      </c>
      <c r="J50" s="9">
        <f t="shared" si="2"/>
        <v>1.2512844330367292</v>
      </c>
      <c r="K50" s="9">
        <f t="shared" si="3"/>
        <v>3.4948289496274532</v>
      </c>
      <c r="L50" s="12" t="s">
        <v>143</v>
      </c>
      <c r="M50" s="12"/>
      <c r="N50" s="8" t="s">
        <v>45</v>
      </c>
      <c r="O50" s="35" t="s">
        <v>1043</v>
      </c>
      <c r="P50" s="35" t="s">
        <v>1044</v>
      </c>
    </row>
    <row r="51" spans="1:16" ht="15.75" x14ac:dyDescent="0.25">
      <c r="A51" s="12">
        <v>947</v>
      </c>
      <c r="B51" s="12" t="s">
        <v>15</v>
      </c>
      <c r="C51" s="12" t="s">
        <v>124</v>
      </c>
      <c r="D51" s="12" t="s">
        <v>26</v>
      </c>
      <c r="E51" s="12">
        <v>55</v>
      </c>
      <c r="F51" s="20">
        <f t="shared" si="0"/>
        <v>17.50700280112045</v>
      </c>
      <c r="G51" s="20">
        <v>1</v>
      </c>
      <c r="H51" s="12">
        <v>6</v>
      </c>
      <c r="I51" s="9">
        <f t="shared" si="1"/>
        <v>2.4072128851540621E-2</v>
      </c>
      <c r="J51" s="9">
        <f t="shared" si="2"/>
        <v>-1.2634233618233353</v>
      </c>
      <c r="K51" s="9">
        <f t="shared" si="3"/>
        <v>0.28268463636772356</v>
      </c>
      <c r="L51" s="12" t="s">
        <v>142</v>
      </c>
      <c r="M51" s="12"/>
      <c r="N51" s="8" t="s">
        <v>45</v>
      </c>
      <c r="O51" s="35" t="s">
        <v>1045</v>
      </c>
      <c r="P51" s="35" t="s">
        <v>1046</v>
      </c>
    </row>
    <row r="52" spans="1:16" ht="15.75" x14ac:dyDescent="0.25">
      <c r="A52" s="12">
        <v>948</v>
      </c>
      <c r="B52" s="12" t="s">
        <v>15</v>
      </c>
      <c r="C52" s="12" t="s">
        <v>124</v>
      </c>
      <c r="D52" s="12" t="s">
        <v>26</v>
      </c>
      <c r="E52" s="12">
        <v>80</v>
      </c>
      <c r="F52" s="20">
        <f t="shared" si="0"/>
        <v>25.464731347084289</v>
      </c>
      <c r="G52" s="20">
        <v>2</v>
      </c>
      <c r="H52" s="12">
        <v>7</v>
      </c>
      <c r="I52" s="9">
        <f t="shared" si="1"/>
        <v>5.0929462694168585E-2</v>
      </c>
      <c r="J52" s="9">
        <f t="shared" si="2"/>
        <v>-0.46869855555810425</v>
      </c>
      <c r="K52" s="9">
        <f t="shared" si="3"/>
        <v>0.62581620354180501</v>
      </c>
      <c r="L52" s="12" t="s">
        <v>142</v>
      </c>
      <c r="M52" s="12"/>
      <c r="N52" s="8" t="s">
        <v>45</v>
      </c>
      <c r="O52" s="35" t="s">
        <v>1047</v>
      </c>
      <c r="P52" s="35" t="s">
        <v>1048</v>
      </c>
    </row>
    <row r="53" spans="1:16" ht="15.75" x14ac:dyDescent="0.25">
      <c r="A53" s="12">
        <v>949</v>
      </c>
      <c r="B53" s="12" t="s">
        <v>66</v>
      </c>
      <c r="C53" s="30" t="s">
        <v>156</v>
      </c>
      <c r="D53" s="12" t="s">
        <v>10</v>
      </c>
      <c r="E53" s="12">
        <v>42</v>
      </c>
      <c r="F53" s="20">
        <f t="shared" si="0"/>
        <v>13.368983957219251</v>
      </c>
      <c r="G53" s="20">
        <v>1</v>
      </c>
      <c r="H53" s="12">
        <v>3</v>
      </c>
      <c r="I53" s="9">
        <f t="shared" si="1"/>
        <v>1.4037433155080216E-2</v>
      </c>
      <c r="J53" s="9">
        <f t="shared" si="2"/>
        <v>-1.8353797873223829</v>
      </c>
      <c r="K53" s="9">
        <f t="shared" si="3"/>
        <v>0.15955289409340709</v>
      </c>
      <c r="L53" s="12" t="s">
        <v>142</v>
      </c>
      <c r="M53" s="12"/>
      <c r="N53" s="8" t="s">
        <v>45</v>
      </c>
      <c r="O53" s="35" t="s">
        <v>1049</v>
      </c>
      <c r="P53" s="35" t="s">
        <v>1050</v>
      </c>
    </row>
    <row r="54" spans="1:16" ht="15.75" x14ac:dyDescent="0.25">
      <c r="A54" s="12">
        <v>950</v>
      </c>
      <c r="B54" s="12" t="s">
        <v>15</v>
      </c>
      <c r="C54" s="12" t="s">
        <v>124</v>
      </c>
      <c r="D54" s="12" t="s">
        <v>26</v>
      </c>
      <c r="E54" s="12">
        <v>60</v>
      </c>
      <c r="F54" s="20">
        <f t="shared" si="0"/>
        <v>19.098548510313215</v>
      </c>
      <c r="G54" s="20">
        <v>1</v>
      </c>
      <c r="H54" s="12">
        <v>7</v>
      </c>
      <c r="I54" s="9">
        <f t="shared" si="1"/>
        <v>2.8647822765469819E-2</v>
      </c>
      <c r="J54" s="9">
        <f t="shared" si="2"/>
        <v>-1.0788722312283312</v>
      </c>
      <c r="K54" s="9">
        <f t="shared" si="3"/>
        <v>0.33997872691435749</v>
      </c>
      <c r="L54" s="12" t="s">
        <v>142</v>
      </c>
      <c r="M54" s="12"/>
      <c r="N54" s="8" t="s">
        <v>45</v>
      </c>
      <c r="O54" s="35" t="s">
        <v>1051</v>
      </c>
      <c r="P54" s="35" t="s">
        <v>1052</v>
      </c>
    </row>
    <row r="55" spans="1:16" ht="15.75" x14ac:dyDescent="0.25">
      <c r="A55" s="12">
        <v>951</v>
      </c>
      <c r="B55" s="12" t="s">
        <v>63</v>
      </c>
      <c r="C55" s="16" t="s">
        <v>93</v>
      </c>
      <c r="D55" s="31" t="s">
        <v>92</v>
      </c>
      <c r="E55" s="12">
        <v>35</v>
      </c>
      <c r="F55" s="20">
        <f t="shared" si="0"/>
        <v>11.140819964349376</v>
      </c>
      <c r="G55" s="20">
        <v>1</v>
      </c>
      <c r="H55" s="12">
        <v>4</v>
      </c>
      <c r="I55" s="9">
        <f t="shared" si="1"/>
        <v>9.7482174688057043E-3</v>
      </c>
      <c r="J55" s="9">
        <f t="shared" si="2"/>
        <v>-2.2220838092823607</v>
      </c>
      <c r="K55" s="9">
        <f t="shared" si="3"/>
        <v>0.10838302379668988</v>
      </c>
      <c r="L55" s="12" t="s">
        <v>142</v>
      </c>
      <c r="M55" s="12"/>
      <c r="N55" s="8" t="s">
        <v>45</v>
      </c>
      <c r="O55" s="35" t="s">
        <v>1053</v>
      </c>
      <c r="P55" s="35" t="s">
        <v>1054</v>
      </c>
    </row>
    <row r="56" spans="1:16" ht="15.75" x14ac:dyDescent="0.25">
      <c r="A56" s="12">
        <v>952</v>
      </c>
      <c r="B56" s="12" t="s">
        <v>63</v>
      </c>
      <c r="C56" s="16" t="s">
        <v>93</v>
      </c>
      <c r="D56" s="31" t="s">
        <v>92</v>
      </c>
      <c r="E56" s="12">
        <v>36</v>
      </c>
      <c r="F56" s="20">
        <f t="shared" si="0"/>
        <v>11.45912910618793</v>
      </c>
      <c r="G56" s="20">
        <v>1</v>
      </c>
      <c r="H56" s="12">
        <v>4</v>
      </c>
      <c r="I56" s="9">
        <f t="shared" si="1"/>
        <v>1.0313216195569139E-2</v>
      </c>
      <c r="J56" s="9">
        <f t="shared" si="2"/>
        <v>-2.1623333792359976</v>
      </c>
      <c r="K56" s="9">
        <f t="shared" si="3"/>
        <v>0.11505633750415478</v>
      </c>
      <c r="L56" s="12" t="s">
        <v>142</v>
      </c>
      <c r="M56" s="12"/>
      <c r="N56" s="8" t="s">
        <v>45</v>
      </c>
      <c r="O56" s="35" t="s">
        <v>1055</v>
      </c>
      <c r="P56" s="35" t="s">
        <v>1056</v>
      </c>
    </row>
    <row r="57" spans="1:16" ht="15.75" x14ac:dyDescent="0.25">
      <c r="A57" s="12">
        <v>953</v>
      </c>
      <c r="B57" s="12" t="s">
        <v>65</v>
      </c>
      <c r="C57" s="32" t="s">
        <v>128</v>
      </c>
      <c r="D57" s="33" t="s">
        <v>11</v>
      </c>
      <c r="E57" s="12">
        <v>180</v>
      </c>
      <c r="F57" s="20">
        <f t="shared" si="0"/>
        <v>57.295645530939652</v>
      </c>
      <c r="G57" s="20">
        <v>5</v>
      </c>
      <c r="H57" s="12">
        <v>12</v>
      </c>
      <c r="I57" s="9">
        <f t="shared" si="1"/>
        <v>0.25783040488922848</v>
      </c>
      <c r="J57" s="9">
        <f t="shared" si="2"/>
        <v>1.2512844330367292</v>
      </c>
      <c r="K57" s="9">
        <f t="shared" si="3"/>
        <v>3.4948289496274532</v>
      </c>
      <c r="L57" s="12" t="s">
        <v>143</v>
      </c>
      <c r="M57" s="12"/>
      <c r="N57" s="8" t="s">
        <v>45</v>
      </c>
      <c r="O57" s="35" t="s">
        <v>1053</v>
      </c>
      <c r="P57" s="35" t="s">
        <v>1057</v>
      </c>
    </row>
    <row r="58" spans="1:16" ht="15.75" x14ac:dyDescent="0.25">
      <c r="A58" s="12">
        <v>954</v>
      </c>
      <c r="B58" s="12" t="s">
        <v>15</v>
      </c>
      <c r="C58" s="12" t="s">
        <v>124</v>
      </c>
      <c r="D58" s="12" t="s">
        <v>26</v>
      </c>
      <c r="E58" s="12">
        <v>150</v>
      </c>
      <c r="F58" s="20">
        <f t="shared" si="0"/>
        <v>47.746371275783041</v>
      </c>
      <c r="G58" s="20">
        <v>4</v>
      </c>
      <c r="H58" s="12">
        <v>9</v>
      </c>
      <c r="I58" s="9">
        <f t="shared" si="1"/>
        <v>0.17904889228418638</v>
      </c>
      <c r="J58" s="9">
        <f t="shared" si="2"/>
        <v>0.86458041107675232</v>
      </c>
      <c r="K58" s="9">
        <f t="shared" si="3"/>
        <v>2.3740097687672401</v>
      </c>
      <c r="L58" s="12" t="s">
        <v>142</v>
      </c>
      <c r="M58" s="12"/>
      <c r="N58" s="8" t="s">
        <v>45</v>
      </c>
      <c r="O58" s="35" t="s">
        <v>1058</v>
      </c>
      <c r="P58" s="35" t="s">
        <v>1059</v>
      </c>
    </row>
    <row r="59" spans="1:16" ht="15.75" x14ac:dyDescent="0.25">
      <c r="A59" s="12">
        <v>1102</v>
      </c>
      <c r="B59" s="12" t="s">
        <v>14</v>
      </c>
      <c r="C59" s="8" t="s">
        <v>91</v>
      </c>
      <c r="D59" s="8" t="s">
        <v>31</v>
      </c>
      <c r="E59" s="12">
        <v>165</v>
      </c>
      <c r="F59" s="20">
        <f t="shared" si="0"/>
        <v>52.521008403361343</v>
      </c>
      <c r="G59" s="20">
        <v>5</v>
      </c>
      <c r="H59" s="12">
        <v>10</v>
      </c>
      <c r="I59" s="9">
        <f t="shared" si="1"/>
        <v>0.21664915966386558</v>
      </c>
      <c r="J59" s="9">
        <f t="shared" si="2"/>
        <v>1.0667333024417252</v>
      </c>
      <c r="K59" s="9">
        <f t="shared" si="3"/>
        <v>2.9058713754219574</v>
      </c>
      <c r="L59" s="12" t="s">
        <v>142</v>
      </c>
      <c r="M59" s="12"/>
      <c r="N59" s="8" t="s">
        <v>45</v>
      </c>
      <c r="O59" s="35" t="s">
        <v>1322</v>
      </c>
      <c r="P59" s="35" t="s">
        <v>1323</v>
      </c>
    </row>
    <row r="60" spans="1:16" ht="15.75" x14ac:dyDescent="0.25">
      <c r="A60" s="12">
        <v>1103</v>
      </c>
      <c r="B60" s="12" t="s">
        <v>14</v>
      </c>
      <c r="C60" s="8" t="s">
        <v>91</v>
      </c>
      <c r="D60" s="8" t="s">
        <v>31</v>
      </c>
      <c r="E60" s="12">
        <v>185</v>
      </c>
      <c r="F60" s="20">
        <f t="shared" si="0"/>
        <v>58.887191240132417</v>
      </c>
      <c r="G60" s="20">
        <v>5</v>
      </c>
      <c r="H60" s="12">
        <v>10</v>
      </c>
      <c r="I60" s="9">
        <f t="shared" si="1"/>
        <v>0.27235325948561245</v>
      </c>
      <c r="J60" s="9">
        <f t="shared" si="2"/>
        <v>1.309397657289721</v>
      </c>
      <c r="K60" s="9">
        <f t="shared" si="3"/>
        <v>3.7039419976875836</v>
      </c>
      <c r="L60" s="12" t="s">
        <v>142</v>
      </c>
      <c r="M60" s="12"/>
      <c r="N60" s="8" t="s">
        <v>45</v>
      </c>
      <c r="O60" s="35" t="s">
        <v>1324</v>
      </c>
      <c r="P60" s="35" t="s">
        <v>1325</v>
      </c>
    </row>
    <row r="61" spans="1:16" ht="15.75" x14ac:dyDescent="0.25">
      <c r="A61" s="12">
        <v>1104</v>
      </c>
      <c r="B61" s="12" t="s">
        <v>65</v>
      </c>
      <c r="C61" s="32" t="s">
        <v>128</v>
      </c>
      <c r="D61" s="33" t="s">
        <v>11</v>
      </c>
      <c r="E61" s="12">
        <v>170</v>
      </c>
      <c r="F61" s="20">
        <f t="shared" si="0"/>
        <v>54.112554112554115</v>
      </c>
      <c r="G61" s="20">
        <v>5</v>
      </c>
      <c r="H61" s="12">
        <v>12</v>
      </c>
      <c r="I61" s="9">
        <f t="shared" si="1"/>
        <v>0.22997835497835495</v>
      </c>
      <c r="J61" s="9">
        <f t="shared" si="2"/>
        <v>1.1300514372821988</v>
      </c>
      <c r="K61" s="9">
        <f t="shared" si="3"/>
        <v>3.0958157363770038</v>
      </c>
      <c r="L61" s="12" t="s">
        <v>143</v>
      </c>
      <c r="M61" s="12"/>
      <c r="N61" s="8" t="s">
        <v>45</v>
      </c>
      <c r="O61" s="35" t="s">
        <v>1326</v>
      </c>
      <c r="P61" s="35" t="s">
        <v>757</v>
      </c>
    </row>
    <row r="62" spans="1:16" ht="15.75" x14ac:dyDescent="0.25">
      <c r="A62" s="12">
        <v>1105</v>
      </c>
      <c r="B62" s="12" t="s">
        <v>9</v>
      </c>
      <c r="C62" s="12" t="s">
        <v>129</v>
      </c>
      <c r="D62" s="12" t="s">
        <v>13</v>
      </c>
      <c r="E62" s="12">
        <v>39</v>
      </c>
      <c r="F62" s="20">
        <f t="shared" si="0"/>
        <v>12.41405653170359</v>
      </c>
      <c r="G62" s="20">
        <v>1</v>
      </c>
      <c r="H62" s="12">
        <v>7</v>
      </c>
      <c r="I62" s="9">
        <f t="shared" si="1"/>
        <v>1.2103705118411001E-2</v>
      </c>
      <c r="J62" s="9">
        <f t="shared" si="2"/>
        <v>-1.9925627962604269</v>
      </c>
      <c r="K62" s="9">
        <f t="shared" si="3"/>
        <v>0.13634555143976687</v>
      </c>
      <c r="L62" s="12" t="s">
        <v>142</v>
      </c>
      <c r="M62" s="12" t="s">
        <v>51</v>
      </c>
      <c r="N62" s="8" t="s">
        <v>45</v>
      </c>
      <c r="O62" s="35" t="s">
        <v>1327</v>
      </c>
      <c r="P62" s="35" t="s">
        <v>619</v>
      </c>
    </row>
    <row r="63" spans="1:16" ht="15.75" x14ac:dyDescent="0.25">
      <c r="A63" s="12">
        <v>1106</v>
      </c>
      <c r="B63" s="12" t="s">
        <v>9</v>
      </c>
      <c r="C63" s="12" t="s">
        <v>129</v>
      </c>
      <c r="D63" s="12" t="s">
        <v>13</v>
      </c>
      <c r="E63" s="12">
        <v>36</v>
      </c>
      <c r="F63" s="20">
        <f t="shared" si="0"/>
        <v>11.45912910618793</v>
      </c>
      <c r="G63" s="20">
        <v>1</v>
      </c>
      <c r="H63" s="12">
        <v>3</v>
      </c>
      <c r="I63" s="9">
        <f t="shared" si="1"/>
        <v>1.0313216195569139E-2</v>
      </c>
      <c r="J63" s="9">
        <f t="shared" si="2"/>
        <v>-2.1623333792359976</v>
      </c>
      <c r="K63" s="9">
        <f t="shared" si="3"/>
        <v>0.11505633750415478</v>
      </c>
      <c r="L63" s="12" t="s">
        <v>142</v>
      </c>
      <c r="M63" s="12" t="s">
        <v>51</v>
      </c>
      <c r="N63" s="8" t="s">
        <v>45</v>
      </c>
      <c r="O63" s="35" t="s">
        <v>1328</v>
      </c>
      <c r="P63" s="35" t="s">
        <v>1329</v>
      </c>
    </row>
    <row r="64" spans="1:16" ht="15.75" x14ac:dyDescent="0.25">
      <c r="A64" s="12">
        <v>1107</v>
      </c>
      <c r="B64" s="12" t="s">
        <v>9</v>
      </c>
      <c r="C64" s="12" t="s">
        <v>129</v>
      </c>
      <c r="D64" s="12" t="s">
        <v>13</v>
      </c>
      <c r="E64" s="12">
        <v>54</v>
      </c>
      <c r="F64" s="20">
        <f t="shared" si="0"/>
        <v>17.188693659281896</v>
      </c>
      <c r="G64" s="20">
        <v>1</v>
      </c>
      <c r="H64" s="12">
        <v>3</v>
      </c>
      <c r="I64" s="9">
        <f t="shared" si="1"/>
        <v>2.3204736440030557E-2</v>
      </c>
      <c r="J64" s="9">
        <f t="shared" si="2"/>
        <v>-1.3023418849385804</v>
      </c>
      <c r="K64" s="9">
        <f t="shared" si="3"/>
        <v>0.27189430168966694</v>
      </c>
      <c r="L64" s="12" t="s">
        <v>142</v>
      </c>
      <c r="M64" s="12"/>
      <c r="N64" s="8" t="s">
        <v>45</v>
      </c>
      <c r="O64" s="35" t="s">
        <v>1330</v>
      </c>
      <c r="P64" s="35" t="s">
        <v>1331</v>
      </c>
    </row>
    <row r="65" spans="1:16" ht="15.75" x14ac:dyDescent="0.25">
      <c r="A65" s="12">
        <v>1108</v>
      </c>
      <c r="B65" s="12" t="s">
        <v>15</v>
      </c>
      <c r="C65" s="12" t="s">
        <v>124</v>
      </c>
      <c r="D65" s="12" t="s">
        <v>26</v>
      </c>
      <c r="E65" s="12">
        <v>160</v>
      </c>
      <c r="F65" s="20">
        <f t="shared" si="0"/>
        <v>50.929462694168578</v>
      </c>
      <c r="G65" s="20">
        <v>5</v>
      </c>
      <c r="H65" s="12">
        <v>3</v>
      </c>
      <c r="I65" s="9">
        <f t="shared" si="1"/>
        <v>0.20371785077667434</v>
      </c>
      <c r="J65" s="9">
        <f t="shared" si="2"/>
        <v>1.0014666144095399</v>
      </c>
      <c r="K65" s="9">
        <f t="shared" si="3"/>
        <v>2.7222714246423578</v>
      </c>
      <c r="L65" s="12" t="s">
        <v>142</v>
      </c>
      <c r="M65" s="12"/>
      <c r="N65" s="8" t="s">
        <v>45</v>
      </c>
      <c r="O65" s="35" t="s">
        <v>1332</v>
      </c>
      <c r="P65" s="35" t="s">
        <v>1333</v>
      </c>
    </row>
    <row r="66" spans="1:16" ht="15.75" x14ac:dyDescent="0.25">
      <c r="A66" s="12">
        <v>1109</v>
      </c>
      <c r="B66" s="12" t="s">
        <v>9</v>
      </c>
      <c r="C66" s="12" t="s">
        <v>129</v>
      </c>
      <c r="D66" s="12" t="s">
        <v>13</v>
      </c>
      <c r="E66" s="12">
        <v>33</v>
      </c>
      <c r="F66" s="20">
        <f t="shared" si="0"/>
        <v>10.504201680672269</v>
      </c>
      <c r="G66" s="20">
        <v>1</v>
      </c>
      <c r="H66" s="12">
        <v>7</v>
      </c>
      <c r="I66" s="9">
        <f t="shared" si="1"/>
        <v>8.6659663865546223E-3</v>
      </c>
      <c r="J66" s="9">
        <f t="shared" si="2"/>
        <v>-2.3468845098310025</v>
      </c>
      <c r="K66" s="9">
        <f t="shared" si="3"/>
        <v>9.5666747223737858E-2</v>
      </c>
      <c r="L66" s="12" t="s">
        <v>142</v>
      </c>
      <c r="M66" s="12" t="s">
        <v>51</v>
      </c>
      <c r="N66" s="8" t="s">
        <v>45</v>
      </c>
      <c r="O66" s="35" t="s">
        <v>1043</v>
      </c>
      <c r="P66" s="35" t="s">
        <v>1080</v>
      </c>
    </row>
    <row r="67" spans="1:16" ht="15.75" x14ac:dyDescent="0.25">
      <c r="A67" s="12">
        <v>1110</v>
      </c>
      <c r="B67" s="12" t="s">
        <v>14</v>
      </c>
      <c r="C67" s="8" t="s">
        <v>91</v>
      </c>
      <c r="D67" s="8" t="s">
        <v>31</v>
      </c>
      <c r="E67" s="12">
        <v>52</v>
      </c>
      <c r="F67" s="20">
        <f t="shared" ref="F67:F132" si="4">E67/3.1416</f>
        <v>16.552075375604787</v>
      </c>
      <c r="G67" s="20">
        <v>1</v>
      </c>
      <c r="H67" s="12">
        <v>2</v>
      </c>
      <c r="I67" s="9">
        <f t="shared" ref="I67:I132" si="5">(3.1416*((F67/100)^2)/4)</f>
        <v>2.1517697988286219E-2</v>
      </c>
      <c r="J67" s="9">
        <f t="shared" ref="J67:J132" si="6">(((LN(F67))*2.121)+(-7.335))</f>
        <v>-1.382389120590199</v>
      </c>
      <c r="K67" s="9">
        <f t="shared" ref="K67:K132" si="7">EXP(J67)</f>
        <v>0.25097821897939893</v>
      </c>
      <c r="L67" s="12" t="s">
        <v>142</v>
      </c>
      <c r="M67" s="12"/>
      <c r="N67" s="8" t="s">
        <v>45</v>
      </c>
      <c r="O67" s="35" t="s">
        <v>1334</v>
      </c>
      <c r="P67" s="35" t="s">
        <v>1335</v>
      </c>
    </row>
    <row r="68" spans="1:16" ht="15.75" x14ac:dyDescent="0.25">
      <c r="A68" s="12">
        <v>1111</v>
      </c>
      <c r="B68" s="12" t="s">
        <v>15</v>
      </c>
      <c r="C68" s="12" t="s">
        <v>124</v>
      </c>
      <c r="D68" s="12" t="s">
        <v>26</v>
      </c>
      <c r="E68" s="12">
        <v>100</v>
      </c>
      <c r="F68" s="20">
        <f t="shared" si="4"/>
        <v>31.830914183855359</v>
      </c>
      <c r="G68" s="20">
        <v>3</v>
      </c>
      <c r="H68" s="12">
        <v>5</v>
      </c>
      <c r="I68" s="9">
        <f t="shared" si="5"/>
        <v>7.9577285459638394E-2</v>
      </c>
      <c r="J68" s="9">
        <f t="shared" si="6"/>
        <v>4.5889167793351504E-3</v>
      </c>
      <c r="K68" s="9">
        <f t="shared" si="7"/>
        <v>1.0045994619821215</v>
      </c>
      <c r="L68" s="12" t="s">
        <v>142</v>
      </c>
      <c r="M68" s="12"/>
      <c r="N68" s="8" t="s">
        <v>45</v>
      </c>
      <c r="O68" s="35" t="s">
        <v>1336</v>
      </c>
      <c r="P68" s="35" t="s">
        <v>1337</v>
      </c>
    </row>
    <row r="69" spans="1:16" ht="15.75" x14ac:dyDescent="0.25">
      <c r="A69" s="12">
        <v>1112</v>
      </c>
      <c r="B69" s="12" t="s">
        <v>15</v>
      </c>
      <c r="C69" s="12" t="s">
        <v>124</v>
      </c>
      <c r="D69" s="12" t="s">
        <v>26</v>
      </c>
      <c r="E69" s="12">
        <v>97</v>
      </c>
      <c r="F69" s="20">
        <f t="shared" si="4"/>
        <v>30.8759867583397</v>
      </c>
      <c r="G69" s="20">
        <v>3</v>
      </c>
      <c r="H69" s="12">
        <v>8</v>
      </c>
      <c r="I69" s="9">
        <f t="shared" si="5"/>
        <v>7.4874267888973792E-2</v>
      </c>
      <c r="J69" s="9">
        <f t="shared" si="6"/>
        <v>-6.0015062295732058E-2</v>
      </c>
      <c r="K69" s="9">
        <f t="shared" si="7"/>
        <v>0.94175034855516371</v>
      </c>
      <c r="L69" s="12" t="s">
        <v>142</v>
      </c>
      <c r="M69" s="12"/>
      <c r="N69" s="8" t="s">
        <v>45</v>
      </c>
      <c r="O69" s="35" t="s">
        <v>1019</v>
      </c>
      <c r="P69" s="35" t="s">
        <v>1338</v>
      </c>
    </row>
    <row r="70" spans="1:16" ht="15.75" x14ac:dyDescent="0.25">
      <c r="A70" s="12">
        <v>1113</v>
      </c>
      <c r="B70" s="12" t="s">
        <v>15</v>
      </c>
      <c r="C70" s="12" t="s">
        <v>124</v>
      </c>
      <c r="D70" s="12" t="s">
        <v>26</v>
      </c>
      <c r="E70" s="12">
        <v>43</v>
      </c>
      <c r="F70" s="20">
        <f t="shared" si="4"/>
        <v>13.687293099057806</v>
      </c>
      <c r="G70" s="20">
        <v>1</v>
      </c>
      <c r="H70" s="12">
        <v>8</v>
      </c>
      <c r="I70" s="9">
        <f t="shared" si="5"/>
        <v>1.4713840081487146E-2</v>
      </c>
      <c r="J70" s="9">
        <f t="shared" si="6"/>
        <v>-1.7854716023153614</v>
      </c>
      <c r="K70" s="9">
        <f t="shared" si="7"/>
        <v>0.16771794617454117</v>
      </c>
      <c r="L70" s="12" t="s">
        <v>142</v>
      </c>
      <c r="M70" s="12"/>
      <c r="N70" s="8" t="s">
        <v>45</v>
      </c>
      <c r="O70" s="35" t="s">
        <v>1051</v>
      </c>
      <c r="P70" s="35" t="s">
        <v>1339</v>
      </c>
    </row>
    <row r="71" spans="1:16" ht="15.75" x14ac:dyDescent="0.25">
      <c r="A71" s="12">
        <v>1114</v>
      </c>
      <c r="B71" s="12" t="s">
        <v>15</v>
      </c>
      <c r="C71" s="12" t="s">
        <v>124</v>
      </c>
      <c r="D71" s="12" t="s">
        <v>26</v>
      </c>
      <c r="E71" s="12">
        <v>122</v>
      </c>
      <c r="F71" s="20">
        <f t="shared" si="4"/>
        <v>38.833715304303539</v>
      </c>
      <c r="G71" s="20">
        <v>3</v>
      </c>
      <c r="H71" s="12">
        <v>4</v>
      </c>
      <c r="I71" s="9">
        <f t="shared" si="5"/>
        <v>0.11844283167812579</v>
      </c>
      <c r="J71" s="9">
        <f t="shared" si="6"/>
        <v>0.42635158817783037</v>
      </c>
      <c r="K71" s="9">
        <f t="shared" si="7"/>
        <v>1.5316591937418771</v>
      </c>
      <c r="L71" s="12" t="s">
        <v>142</v>
      </c>
      <c r="M71" s="12"/>
      <c r="N71" s="8" t="s">
        <v>45</v>
      </c>
      <c r="O71" s="35" t="s">
        <v>1051</v>
      </c>
      <c r="P71" s="35" t="s">
        <v>1340</v>
      </c>
    </row>
    <row r="72" spans="1:16" ht="15.75" x14ac:dyDescent="0.25">
      <c r="A72" s="12">
        <v>1115</v>
      </c>
      <c r="B72" s="12" t="s">
        <v>15</v>
      </c>
      <c r="C72" s="12" t="s">
        <v>124</v>
      </c>
      <c r="D72" s="12" t="s">
        <v>26</v>
      </c>
      <c r="E72" s="12">
        <v>143</v>
      </c>
      <c r="F72" s="20">
        <f t="shared" si="4"/>
        <v>45.518207282913167</v>
      </c>
      <c r="G72" s="20">
        <v>4</v>
      </c>
      <c r="H72" s="12">
        <v>8</v>
      </c>
      <c r="I72" s="9">
        <f t="shared" si="5"/>
        <v>0.16272759103641454</v>
      </c>
      <c r="J72" s="9">
        <f t="shared" si="6"/>
        <v>0.76321641307985733</v>
      </c>
      <c r="K72" s="9">
        <f t="shared" si="7"/>
        <v>2.1451648725372645</v>
      </c>
      <c r="L72" s="12" t="s">
        <v>142</v>
      </c>
      <c r="M72" s="12"/>
      <c r="N72" s="8" t="s">
        <v>45</v>
      </c>
      <c r="O72" s="35" t="s">
        <v>1341</v>
      </c>
      <c r="P72" s="35" t="s">
        <v>1342</v>
      </c>
    </row>
    <row r="73" spans="1:16" ht="15.75" x14ac:dyDescent="0.25">
      <c r="A73" s="12">
        <v>1116</v>
      </c>
      <c r="B73" s="12" t="s">
        <v>71</v>
      </c>
      <c r="C73" s="30" t="s">
        <v>159</v>
      </c>
      <c r="D73" s="12" t="s">
        <v>107</v>
      </c>
      <c r="E73" s="12">
        <v>41</v>
      </c>
      <c r="F73" s="20">
        <f t="shared" si="4"/>
        <v>13.050674815380697</v>
      </c>
      <c r="G73" s="20">
        <v>1</v>
      </c>
      <c r="H73" s="12">
        <v>8</v>
      </c>
      <c r="I73" s="9">
        <f t="shared" si="5"/>
        <v>1.3376941685765214E-2</v>
      </c>
      <c r="J73" s="9">
        <f t="shared" si="6"/>
        <v>-1.8864906942215693</v>
      </c>
      <c r="K73" s="9">
        <f t="shared" si="7"/>
        <v>0.15160289733901439</v>
      </c>
      <c r="L73" s="12" t="s">
        <v>142</v>
      </c>
      <c r="M73" s="12"/>
      <c r="N73" s="8" t="s">
        <v>45</v>
      </c>
      <c r="O73" s="35" t="s">
        <v>1343</v>
      </c>
      <c r="P73" s="35" t="s">
        <v>1344</v>
      </c>
    </row>
    <row r="74" spans="1:16" ht="15.75" x14ac:dyDescent="0.25">
      <c r="A74" s="12">
        <v>1117</v>
      </c>
      <c r="B74" s="12" t="s">
        <v>15</v>
      </c>
      <c r="C74" s="12" t="s">
        <v>124</v>
      </c>
      <c r="D74" s="12" t="s">
        <v>26</v>
      </c>
      <c r="E74" s="12">
        <v>94</v>
      </c>
      <c r="F74" s="20">
        <f t="shared" si="4"/>
        <v>29.92105933282404</v>
      </c>
      <c r="G74" s="20">
        <v>3</v>
      </c>
      <c r="H74" s="12">
        <v>3</v>
      </c>
      <c r="I74" s="9">
        <f t="shared" si="5"/>
        <v>7.0314489432136501E-2</v>
      </c>
      <c r="J74" s="9">
        <f t="shared" si="6"/>
        <v>-0.12664881450672905</v>
      </c>
      <c r="K74" s="9">
        <f t="shared" si="7"/>
        <v>0.88104302780375932</v>
      </c>
      <c r="L74" s="12" t="s">
        <v>142</v>
      </c>
      <c r="M74" s="12"/>
      <c r="N74" s="8" t="s">
        <v>45</v>
      </c>
      <c r="O74" s="35" t="s">
        <v>1345</v>
      </c>
      <c r="P74" s="35" t="s">
        <v>1346</v>
      </c>
    </row>
    <row r="75" spans="1:16" ht="15.75" x14ac:dyDescent="0.25">
      <c r="A75" s="144" t="s">
        <v>40</v>
      </c>
      <c r="B75" s="26" t="s">
        <v>24</v>
      </c>
      <c r="C75" s="13" t="s">
        <v>5</v>
      </c>
      <c r="D75" s="26" t="s">
        <v>23</v>
      </c>
      <c r="E75" s="13" t="s">
        <v>0</v>
      </c>
      <c r="F75" s="13" t="s">
        <v>1</v>
      </c>
      <c r="G75" s="26" t="s">
        <v>41</v>
      </c>
      <c r="H75" s="13" t="s">
        <v>4</v>
      </c>
      <c r="I75" s="26" t="s">
        <v>42</v>
      </c>
      <c r="J75" s="27" t="s">
        <v>43</v>
      </c>
      <c r="K75" s="27" t="s">
        <v>44</v>
      </c>
      <c r="L75" s="28" t="s">
        <v>37</v>
      </c>
      <c r="M75" s="28" t="s">
        <v>38</v>
      </c>
      <c r="N75" s="28" t="s">
        <v>39</v>
      </c>
      <c r="O75" s="11" t="s">
        <v>108</v>
      </c>
      <c r="P75" s="11" t="s">
        <v>109</v>
      </c>
    </row>
    <row r="76" spans="1:16" ht="15.75" x14ac:dyDescent="0.25">
      <c r="A76" s="12">
        <v>1118</v>
      </c>
      <c r="B76" s="12" t="s">
        <v>15</v>
      </c>
      <c r="C76" s="12" t="s">
        <v>124</v>
      </c>
      <c r="D76" s="12" t="s">
        <v>26</v>
      </c>
      <c r="E76" s="12">
        <v>130</v>
      </c>
      <c r="F76" s="20">
        <f t="shared" si="4"/>
        <v>41.380188439011967</v>
      </c>
      <c r="G76" s="20">
        <v>4</v>
      </c>
      <c r="H76" s="12">
        <v>7</v>
      </c>
      <c r="I76" s="9">
        <f t="shared" si="5"/>
        <v>0.13448561242678889</v>
      </c>
      <c r="J76" s="9">
        <f t="shared" si="6"/>
        <v>0.56106352171488361</v>
      </c>
      <c r="K76" s="9">
        <f t="shared" si="7"/>
        <v>1.7525353689408558</v>
      </c>
      <c r="L76" s="12" t="s">
        <v>142</v>
      </c>
      <c r="M76" s="12"/>
      <c r="N76" s="8" t="s">
        <v>45</v>
      </c>
      <c r="O76" s="35" t="s">
        <v>1347</v>
      </c>
      <c r="P76" s="35" t="s">
        <v>1348</v>
      </c>
    </row>
    <row r="77" spans="1:16" ht="15.75" x14ac:dyDescent="0.25">
      <c r="A77" s="12">
        <v>1228</v>
      </c>
      <c r="B77" s="12" t="s">
        <v>15</v>
      </c>
      <c r="C77" s="12" t="s">
        <v>124</v>
      </c>
      <c r="D77" s="12" t="s">
        <v>26</v>
      </c>
      <c r="E77" s="12">
        <v>58</v>
      </c>
      <c r="F77" s="20">
        <f t="shared" si="4"/>
        <v>18.46193022663611</v>
      </c>
      <c r="G77" s="20">
        <v>1</v>
      </c>
      <c r="H77" s="12">
        <v>3</v>
      </c>
      <c r="I77" s="9">
        <f t="shared" si="5"/>
        <v>2.6769798828622356E-2</v>
      </c>
      <c r="J77" s="9">
        <f t="shared" si="6"/>
        <v>-1.1507774223324514</v>
      </c>
      <c r="K77" s="9">
        <f t="shared" si="7"/>
        <v>0.31639070454380491</v>
      </c>
      <c r="L77" s="12" t="s">
        <v>142</v>
      </c>
      <c r="M77" s="12"/>
      <c r="N77" s="8" t="s">
        <v>45</v>
      </c>
      <c r="O77" s="35" t="s">
        <v>1123</v>
      </c>
      <c r="P77" s="35" t="s">
        <v>1124</v>
      </c>
    </row>
    <row r="78" spans="1:16" ht="15.75" x14ac:dyDescent="0.25">
      <c r="A78" s="12">
        <v>1229</v>
      </c>
      <c r="B78" s="12" t="s">
        <v>15</v>
      </c>
      <c r="C78" s="12" t="s">
        <v>124</v>
      </c>
      <c r="D78" s="12" t="s">
        <v>26</v>
      </c>
      <c r="E78" s="12">
        <v>184</v>
      </c>
      <c r="F78" s="20">
        <f t="shared" si="4"/>
        <v>58.568882098293862</v>
      </c>
      <c r="G78" s="20">
        <v>5</v>
      </c>
      <c r="H78" s="12">
        <v>6</v>
      </c>
      <c r="I78" s="9">
        <f t="shared" si="5"/>
        <v>0.26941685765215179</v>
      </c>
      <c r="J78" s="9">
        <f t="shared" si="6"/>
        <v>1.2979016941872521</v>
      </c>
      <c r="K78" s="9">
        <f t="shared" si="7"/>
        <v>3.6616054331958008</v>
      </c>
      <c r="L78" s="12" t="s">
        <v>142</v>
      </c>
      <c r="M78" s="12" t="s">
        <v>51</v>
      </c>
      <c r="N78" s="8" t="s">
        <v>45</v>
      </c>
      <c r="O78" s="35" t="s">
        <v>1127</v>
      </c>
      <c r="P78" s="35" t="s">
        <v>1128</v>
      </c>
    </row>
    <row r="79" spans="1:16" ht="15.75" x14ac:dyDescent="0.25">
      <c r="A79" s="12">
        <v>1230</v>
      </c>
      <c r="B79" s="12" t="s">
        <v>15</v>
      </c>
      <c r="C79" s="12" t="s">
        <v>124</v>
      </c>
      <c r="D79" s="12" t="s">
        <v>26</v>
      </c>
      <c r="E79" s="12">
        <v>34</v>
      </c>
      <c r="F79" s="20">
        <f t="shared" si="4"/>
        <v>10.822510822510823</v>
      </c>
      <c r="G79" s="20">
        <v>1</v>
      </c>
      <c r="H79" s="12">
        <v>2</v>
      </c>
      <c r="I79" s="9">
        <f t="shared" si="5"/>
        <v>9.1991341991342016E-3</v>
      </c>
      <c r="J79" s="9">
        <f t="shared" si="6"/>
        <v>-2.2835663749905279</v>
      </c>
      <c r="K79" s="9">
        <f t="shared" si="7"/>
        <v>0.10192007258416352</v>
      </c>
      <c r="L79" s="12" t="s">
        <v>142</v>
      </c>
      <c r="M79" s="12"/>
      <c r="N79" s="8" t="s">
        <v>45</v>
      </c>
      <c r="O79" s="35" t="s">
        <v>1319</v>
      </c>
      <c r="P79" s="35" t="s">
        <v>1320</v>
      </c>
    </row>
    <row r="80" spans="1:16" ht="15.75" x14ac:dyDescent="0.25">
      <c r="A80" s="12">
        <v>1316</v>
      </c>
      <c r="B80" s="12" t="s">
        <v>9</v>
      </c>
      <c r="C80" s="12" t="s">
        <v>129</v>
      </c>
      <c r="D80" s="12" t="s">
        <v>13</v>
      </c>
      <c r="E80" s="12">
        <v>57</v>
      </c>
      <c r="F80" s="20">
        <f t="shared" si="4"/>
        <v>18.143621084797555</v>
      </c>
      <c r="G80" s="20">
        <v>1</v>
      </c>
      <c r="H80" s="12">
        <v>3</v>
      </c>
      <c r="I80" s="9">
        <f t="shared" si="5"/>
        <v>2.585466004583652E-2</v>
      </c>
      <c r="J80" s="9">
        <f t="shared" si="6"/>
        <v>-1.1876653086243261</v>
      </c>
      <c r="K80" s="9">
        <f t="shared" si="7"/>
        <v>0.30493235659601403</v>
      </c>
      <c r="L80" s="12" t="s">
        <v>142</v>
      </c>
      <c r="M80" s="12" t="s">
        <v>51</v>
      </c>
      <c r="N80" s="8" t="s">
        <v>45</v>
      </c>
      <c r="O80" s="35" t="s">
        <v>1077</v>
      </c>
      <c r="P80" s="35" t="s">
        <v>1078</v>
      </c>
    </row>
    <row r="81" spans="1:16" ht="15.75" x14ac:dyDescent="0.25">
      <c r="A81" s="12">
        <v>1317</v>
      </c>
      <c r="B81" s="12" t="s">
        <v>9</v>
      </c>
      <c r="C81" s="12" t="s">
        <v>129</v>
      </c>
      <c r="D81" s="12" t="s">
        <v>13</v>
      </c>
      <c r="E81" s="12">
        <v>54</v>
      </c>
      <c r="F81" s="20">
        <f t="shared" si="4"/>
        <v>17.188693659281896</v>
      </c>
      <c r="G81" s="20">
        <v>1</v>
      </c>
      <c r="H81" s="12">
        <v>3</v>
      </c>
      <c r="I81" s="9">
        <f t="shared" si="5"/>
        <v>2.3204736440030557E-2</v>
      </c>
      <c r="J81" s="9">
        <f t="shared" si="6"/>
        <v>-1.3023418849385804</v>
      </c>
      <c r="K81" s="9">
        <f t="shared" si="7"/>
        <v>0.27189430168966694</v>
      </c>
      <c r="L81" s="12" t="s">
        <v>142</v>
      </c>
      <c r="M81" s="12" t="s">
        <v>51</v>
      </c>
      <c r="N81" s="8" t="s">
        <v>45</v>
      </c>
      <c r="O81" s="35" t="s">
        <v>1079</v>
      </c>
      <c r="P81" s="35" t="s">
        <v>1080</v>
      </c>
    </row>
    <row r="82" spans="1:16" ht="15.75" x14ac:dyDescent="0.25">
      <c r="A82" s="12">
        <v>1318</v>
      </c>
      <c r="B82" s="12" t="s">
        <v>15</v>
      </c>
      <c r="C82" s="12" t="s">
        <v>124</v>
      </c>
      <c r="D82" s="12" t="s">
        <v>26</v>
      </c>
      <c r="E82" s="12">
        <v>85</v>
      </c>
      <c r="F82" s="20">
        <f t="shared" si="4"/>
        <v>27.056277056277057</v>
      </c>
      <c r="G82" s="20">
        <v>2</v>
      </c>
      <c r="H82" s="12">
        <v>5</v>
      </c>
      <c r="I82" s="9">
        <f t="shared" si="5"/>
        <v>5.7494588744588737E-2</v>
      </c>
      <c r="J82" s="9">
        <f t="shared" si="6"/>
        <v>-0.34011373268544531</v>
      </c>
      <c r="K82" s="9">
        <f t="shared" si="7"/>
        <v>0.71168937581562575</v>
      </c>
      <c r="L82" s="12" t="s">
        <v>142</v>
      </c>
      <c r="M82" s="12"/>
      <c r="N82" s="8" t="s">
        <v>45</v>
      </c>
      <c r="O82" s="35" t="s">
        <v>1081</v>
      </c>
      <c r="P82" s="35" t="s">
        <v>1082</v>
      </c>
    </row>
    <row r="83" spans="1:16" ht="15.75" x14ac:dyDescent="0.25">
      <c r="A83" s="12">
        <v>1319</v>
      </c>
      <c r="B83" s="12" t="s">
        <v>15</v>
      </c>
      <c r="C83" s="12" t="s">
        <v>124</v>
      </c>
      <c r="D83" s="12" t="s">
        <v>26</v>
      </c>
      <c r="E83" s="12">
        <v>38</v>
      </c>
      <c r="F83" s="20">
        <f t="shared" si="4"/>
        <v>12.095747389865037</v>
      </c>
      <c r="G83" s="20">
        <v>1</v>
      </c>
      <c r="H83" s="12">
        <v>3</v>
      </c>
      <c r="I83" s="9">
        <f t="shared" si="5"/>
        <v>1.1490960020371786E-2</v>
      </c>
      <c r="J83" s="9">
        <f t="shared" si="6"/>
        <v>-2.0476568029217432</v>
      </c>
      <c r="K83" s="9">
        <f t="shared" si="7"/>
        <v>0.12903690852812605</v>
      </c>
      <c r="L83" s="12" t="s">
        <v>142</v>
      </c>
      <c r="M83" s="12"/>
      <c r="N83" s="8" t="s">
        <v>45</v>
      </c>
      <c r="O83" s="35" t="s">
        <v>1083</v>
      </c>
      <c r="P83" s="35" t="s">
        <v>840</v>
      </c>
    </row>
    <row r="84" spans="1:16" ht="15.75" x14ac:dyDescent="0.25">
      <c r="A84" s="12">
        <v>1320</v>
      </c>
      <c r="B84" s="12" t="s">
        <v>15</v>
      </c>
      <c r="C84" s="12" t="s">
        <v>124</v>
      </c>
      <c r="D84" s="12" t="s">
        <v>26</v>
      </c>
      <c r="E84" s="12">
        <v>212</v>
      </c>
      <c r="F84" s="20">
        <f t="shared" si="4"/>
        <v>67.481538069773364</v>
      </c>
      <c r="G84" s="20">
        <v>6</v>
      </c>
      <c r="H84" s="12">
        <v>8</v>
      </c>
      <c r="I84" s="9">
        <f t="shared" si="5"/>
        <v>0.35765215176979881</v>
      </c>
      <c r="J84" s="9">
        <f t="shared" si="6"/>
        <v>1.5983424408779312</v>
      </c>
      <c r="K84" s="9">
        <f t="shared" si="7"/>
        <v>4.9448292807940888</v>
      </c>
      <c r="L84" s="12" t="s">
        <v>142</v>
      </c>
      <c r="M84" s="12" t="s">
        <v>51</v>
      </c>
      <c r="N84" s="8" t="s">
        <v>45</v>
      </c>
      <c r="O84" s="35" t="s">
        <v>1084</v>
      </c>
      <c r="P84" s="35" t="s">
        <v>1085</v>
      </c>
    </row>
    <row r="85" spans="1:16" ht="15.75" x14ac:dyDescent="0.25">
      <c r="A85" s="12">
        <v>1321</v>
      </c>
      <c r="B85" s="12" t="s">
        <v>15</v>
      </c>
      <c r="C85" s="12" t="s">
        <v>124</v>
      </c>
      <c r="D85" s="12" t="s">
        <v>26</v>
      </c>
      <c r="E85" s="12">
        <v>160</v>
      </c>
      <c r="F85" s="20">
        <f t="shared" si="4"/>
        <v>50.929462694168578</v>
      </c>
      <c r="G85" s="20">
        <v>5</v>
      </c>
      <c r="H85" s="12">
        <v>8</v>
      </c>
      <c r="I85" s="9">
        <f t="shared" si="5"/>
        <v>0.20371785077667434</v>
      </c>
      <c r="J85" s="9">
        <f t="shared" si="6"/>
        <v>1.0014666144095399</v>
      </c>
      <c r="K85" s="9">
        <f t="shared" si="7"/>
        <v>2.7222714246423578</v>
      </c>
      <c r="L85" s="12" t="s">
        <v>142</v>
      </c>
      <c r="M85" s="12" t="s">
        <v>51</v>
      </c>
      <c r="N85" s="8" t="s">
        <v>45</v>
      </c>
      <c r="O85" s="35" t="s">
        <v>1086</v>
      </c>
      <c r="P85" s="35" t="s">
        <v>1087</v>
      </c>
    </row>
    <row r="86" spans="1:16" ht="15.75" x14ac:dyDescent="0.25">
      <c r="A86" s="12">
        <v>1322</v>
      </c>
      <c r="B86" s="12" t="s">
        <v>14</v>
      </c>
      <c r="C86" s="8" t="s">
        <v>91</v>
      </c>
      <c r="D86" s="8" t="s">
        <v>31</v>
      </c>
      <c r="E86" s="12">
        <v>180</v>
      </c>
      <c r="F86" s="20">
        <f t="shared" si="4"/>
        <v>57.295645530939652</v>
      </c>
      <c r="G86" s="20">
        <v>5</v>
      </c>
      <c r="H86" s="12">
        <v>10</v>
      </c>
      <c r="I86" s="9">
        <f t="shared" si="5"/>
        <v>0.25783040488922848</v>
      </c>
      <c r="J86" s="9">
        <f t="shared" si="6"/>
        <v>1.2512844330367292</v>
      </c>
      <c r="K86" s="9">
        <f t="shared" si="7"/>
        <v>3.4948289496274532</v>
      </c>
      <c r="L86" s="12" t="s">
        <v>142</v>
      </c>
      <c r="M86" s="12"/>
      <c r="N86" s="8" t="s">
        <v>45</v>
      </c>
      <c r="O86" s="35" t="s">
        <v>1088</v>
      </c>
      <c r="P86" s="35" t="s">
        <v>1089</v>
      </c>
    </row>
    <row r="87" spans="1:16" ht="15.75" x14ac:dyDescent="0.25">
      <c r="A87" s="12">
        <v>1324</v>
      </c>
      <c r="B87" s="12" t="s">
        <v>15</v>
      </c>
      <c r="C87" s="12" t="s">
        <v>124</v>
      </c>
      <c r="D87" s="12" t="s">
        <v>26</v>
      </c>
      <c r="E87" s="12">
        <v>40</v>
      </c>
      <c r="F87" s="20">
        <f t="shared" si="4"/>
        <v>12.732365673542144</v>
      </c>
      <c r="G87" s="20">
        <v>1</v>
      </c>
      <c r="H87" s="12">
        <v>3</v>
      </c>
      <c r="I87" s="9">
        <f t="shared" si="5"/>
        <v>1.2732365673542146E-2</v>
      </c>
      <c r="J87" s="9">
        <f t="shared" si="6"/>
        <v>-1.9388637255257484</v>
      </c>
      <c r="K87" s="9">
        <f t="shared" si="7"/>
        <v>0.14386732971233054</v>
      </c>
      <c r="L87" s="12" t="s">
        <v>142</v>
      </c>
      <c r="M87" s="12"/>
      <c r="N87" s="8" t="s">
        <v>45</v>
      </c>
      <c r="O87" s="35" t="s">
        <v>1096</v>
      </c>
      <c r="P87" s="35" t="s">
        <v>1097</v>
      </c>
    </row>
    <row r="88" spans="1:16" ht="15.75" x14ac:dyDescent="0.25">
      <c r="A88" s="12">
        <v>1325</v>
      </c>
      <c r="B88" s="12" t="s">
        <v>9</v>
      </c>
      <c r="C88" s="12" t="s">
        <v>129</v>
      </c>
      <c r="D88" s="12" t="s">
        <v>13</v>
      </c>
      <c r="E88" s="12">
        <v>33</v>
      </c>
      <c r="F88" s="20">
        <f t="shared" si="4"/>
        <v>10.504201680672269</v>
      </c>
      <c r="G88" s="20">
        <v>1</v>
      </c>
      <c r="H88" s="12">
        <v>3</v>
      </c>
      <c r="I88" s="9">
        <f t="shared" si="5"/>
        <v>8.6659663865546223E-3</v>
      </c>
      <c r="J88" s="9">
        <f t="shared" si="6"/>
        <v>-2.3468845098310025</v>
      </c>
      <c r="K88" s="9">
        <f t="shared" si="7"/>
        <v>9.5666747223737858E-2</v>
      </c>
      <c r="L88" s="12" t="s">
        <v>142</v>
      </c>
      <c r="M88" s="12" t="s">
        <v>51</v>
      </c>
      <c r="N88" s="8" t="s">
        <v>45</v>
      </c>
      <c r="O88" s="35" t="s">
        <v>1098</v>
      </c>
      <c r="P88" s="35" t="s">
        <v>1099</v>
      </c>
    </row>
    <row r="89" spans="1:16" ht="15.75" x14ac:dyDescent="0.25">
      <c r="A89" s="12">
        <v>1326</v>
      </c>
      <c r="B89" s="12" t="s">
        <v>14</v>
      </c>
      <c r="C89" s="8" t="s">
        <v>91</v>
      </c>
      <c r="D89" s="8" t="s">
        <v>31</v>
      </c>
      <c r="E89" s="12">
        <v>33</v>
      </c>
      <c r="F89" s="20">
        <f t="shared" si="4"/>
        <v>10.504201680672269</v>
      </c>
      <c r="G89" s="20">
        <v>1</v>
      </c>
      <c r="H89" s="12">
        <v>3</v>
      </c>
      <c r="I89" s="9">
        <f t="shared" si="5"/>
        <v>8.6659663865546223E-3</v>
      </c>
      <c r="J89" s="9">
        <f t="shared" si="6"/>
        <v>-2.3468845098310025</v>
      </c>
      <c r="K89" s="9">
        <f t="shared" si="7"/>
        <v>9.5666747223737858E-2</v>
      </c>
      <c r="L89" s="12" t="s">
        <v>142</v>
      </c>
      <c r="M89" s="12"/>
      <c r="N89" s="8" t="s">
        <v>45</v>
      </c>
      <c r="O89" s="35" t="s">
        <v>1100</v>
      </c>
      <c r="P89" s="35" t="s">
        <v>1101</v>
      </c>
    </row>
    <row r="90" spans="1:16" ht="15.75" x14ac:dyDescent="0.25">
      <c r="A90" s="12">
        <v>1337</v>
      </c>
      <c r="B90" s="12" t="s">
        <v>15</v>
      </c>
      <c r="C90" s="12" t="s">
        <v>124</v>
      </c>
      <c r="D90" s="12" t="s">
        <v>26</v>
      </c>
      <c r="E90" s="12">
        <v>140</v>
      </c>
      <c r="F90" s="20">
        <f t="shared" si="4"/>
        <v>44.563279857397504</v>
      </c>
      <c r="G90" s="20">
        <v>4</v>
      </c>
      <c r="H90" s="12">
        <v>8</v>
      </c>
      <c r="I90" s="9">
        <f t="shared" si="5"/>
        <v>0.15597147950089127</v>
      </c>
      <c r="J90" s="9">
        <f t="shared" si="6"/>
        <v>0.71824653065292754</v>
      </c>
      <c r="K90" s="9">
        <f t="shared" si="7"/>
        <v>2.0508339814746255</v>
      </c>
      <c r="L90" s="12" t="s">
        <v>142</v>
      </c>
      <c r="M90" s="12" t="s">
        <v>51</v>
      </c>
      <c r="N90" s="8" t="s">
        <v>45</v>
      </c>
      <c r="O90" s="35" t="s">
        <v>932</v>
      </c>
      <c r="P90" s="35" t="s">
        <v>933</v>
      </c>
    </row>
    <row r="91" spans="1:16" ht="15.75" x14ac:dyDescent="0.25">
      <c r="A91" s="12">
        <v>1338</v>
      </c>
      <c r="B91" s="12" t="s">
        <v>15</v>
      </c>
      <c r="C91" s="12" t="s">
        <v>124</v>
      </c>
      <c r="D91" s="12" t="s">
        <v>26</v>
      </c>
      <c r="E91" s="12">
        <v>155</v>
      </c>
      <c r="F91" s="20">
        <f t="shared" si="4"/>
        <v>49.337916984975813</v>
      </c>
      <c r="G91" s="20">
        <v>4</v>
      </c>
      <c r="H91" s="12">
        <v>8</v>
      </c>
      <c r="I91" s="9">
        <f t="shared" si="5"/>
        <v>0.19118442831678129</v>
      </c>
      <c r="J91" s="9">
        <f t="shared" si="6"/>
        <v>0.93412762528431603</v>
      </c>
      <c r="K91" s="9">
        <f t="shared" si="7"/>
        <v>2.5449923021038994</v>
      </c>
      <c r="L91" s="12" t="s">
        <v>142</v>
      </c>
      <c r="M91" s="12" t="s">
        <v>51</v>
      </c>
      <c r="N91" s="8" t="s">
        <v>45</v>
      </c>
      <c r="O91" s="35" t="s">
        <v>932</v>
      </c>
      <c r="P91" s="35" t="s">
        <v>934</v>
      </c>
    </row>
    <row r="92" spans="1:16" ht="15.75" x14ac:dyDescent="0.25">
      <c r="A92" s="12">
        <v>1339</v>
      </c>
      <c r="B92" s="12" t="s">
        <v>14</v>
      </c>
      <c r="C92" s="8" t="s">
        <v>91</v>
      </c>
      <c r="D92" s="8" t="s">
        <v>31</v>
      </c>
      <c r="E92" s="12">
        <v>264</v>
      </c>
      <c r="F92" s="20">
        <f t="shared" si="4"/>
        <v>84.033613445378151</v>
      </c>
      <c r="G92" s="20">
        <v>8</v>
      </c>
      <c r="H92" s="12">
        <v>10</v>
      </c>
      <c r="I92" s="9">
        <f t="shared" si="5"/>
        <v>0.55462184873949583</v>
      </c>
      <c r="J92" s="9">
        <f t="shared" si="6"/>
        <v>2.063611000071929</v>
      </c>
      <c r="K92" s="9">
        <f t="shared" si="7"/>
        <v>7.874352822556216</v>
      </c>
      <c r="L92" s="12" t="s">
        <v>142</v>
      </c>
      <c r="M92" s="12"/>
      <c r="N92" s="8" t="s">
        <v>45</v>
      </c>
      <c r="O92" s="35" t="s">
        <v>935</v>
      </c>
      <c r="P92" s="35" t="s">
        <v>936</v>
      </c>
    </row>
    <row r="93" spans="1:16" ht="15.75" x14ac:dyDescent="0.25">
      <c r="A93" s="12">
        <v>1340</v>
      </c>
      <c r="B93" s="12" t="s">
        <v>53</v>
      </c>
      <c r="C93" s="29" t="s">
        <v>146</v>
      </c>
      <c r="D93" s="23" t="s">
        <v>27</v>
      </c>
      <c r="E93" s="12">
        <v>40</v>
      </c>
      <c r="F93" s="20">
        <f t="shared" si="4"/>
        <v>12.732365673542144</v>
      </c>
      <c r="G93" s="20">
        <v>1</v>
      </c>
      <c r="H93" s="12">
        <v>4</v>
      </c>
      <c r="I93" s="9">
        <f t="shared" si="5"/>
        <v>1.2732365673542146E-2</v>
      </c>
      <c r="J93" s="9">
        <f t="shared" si="6"/>
        <v>-1.9388637255257484</v>
      </c>
      <c r="K93" s="9">
        <f t="shared" si="7"/>
        <v>0.14386732971233054</v>
      </c>
      <c r="L93" s="12" t="s">
        <v>142</v>
      </c>
      <c r="M93" s="12"/>
      <c r="N93" s="8" t="s">
        <v>45</v>
      </c>
      <c r="O93" s="35" t="s">
        <v>491</v>
      </c>
      <c r="P93" s="35" t="s">
        <v>742</v>
      </c>
    </row>
    <row r="94" spans="1:16" ht="15.75" x14ac:dyDescent="0.25">
      <c r="A94" s="12">
        <v>1341</v>
      </c>
      <c r="B94" s="12" t="s">
        <v>15</v>
      </c>
      <c r="C94" s="12" t="s">
        <v>124</v>
      </c>
      <c r="D94" s="12" t="s">
        <v>26</v>
      </c>
      <c r="E94" s="12">
        <v>68</v>
      </c>
      <c r="F94" s="20">
        <f t="shared" si="4"/>
        <v>21.645021645021647</v>
      </c>
      <c r="G94" s="20">
        <v>2</v>
      </c>
      <c r="H94" s="12">
        <v>5</v>
      </c>
      <c r="I94" s="9">
        <f t="shared" si="5"/>
        <v>3.6796536796536806E-2</v>
      </c>
      <c r="J94" s="9">
        <f t="shared" si="6"/>
        <v>-0.81340120502288382</v>
      </c>
      <c r="K94" s="9">
        <f t="shared" si="7"/>
        <v>0.44334758292145954</v>
      </c>
      <c r="L94" s="12" t="s">
        <v>142</v>
      </c>
      <c r="M94" s="12"/>
      <c r="N94" s="8" t="s">
        <v>45</v>
      </c>
      <c r="O94" s="35" t="s">
        <v>937</v>
      </c>
      <c r="P94" s="35" t="s">
        <v>938</v>
      </c>
    </row>
    <row r="95" spans="1:16" ht="15.75" x14ac:dyDescent="0.25">
      <c r="A95" s="12">
        <v>1342</v>
      </c>
      <c r="B95" s="12" t="s">
        <v>15</v>
      </c>
      <c r="C95" s="12" t="s">
        <v>124</v>
      </c>
      <c r="D95" s="12" t="s">
        <v>26</v>
      </c>
      <c r="E95" s="12">
        <v>107</v>
      </c>
      <c r="F95" s="20">
        <f t="shared" si="4"/>
        <v>34.059078176725237</v>
      </c>
      <c r="G95" s="20">
        <v>3</v>
      </c>
      <c r="H95" s="12">
        <v>7</v>
      </c>
      <c r="I95" s="9">
        <f t="shared" si="5"/>
        <v>9.1108034122740017E-2</v>
      </c>
      <c r="J95" s="9">
        <f t="shared" si="6"/>
        <v>0.14809291019229587</v>
      </c>
      <c r="K95" s="9">
        <f t="shared" si="7"/>
        <v>1.1596206319339333</v>
      </c>
      <c r="L95" s="12" t="s">
        <v>142</v>
      </c>
      <c r="M95" s="12" t="s">
        <v>51</v>
      </c>
      <c r="N95" s="8" t="s">
        <v>45</v>
      </c>
      <c r="O95" s="35" t="s">
        <v>479</v>
      </c>
      <c r="P95" s="35" t="s">
        <v>939</v>
      </c>
    </row>
    <row r="96" spans="1:16" ht="15.75" x14ac:dyDescent="0.25">
      <c r="A96" s="12">
        <v>1343</v>
      </c>
      <c r="B96" s="12" t="s">
        <v>15</v>
      </c>
      <c r="C96" s="12" t="s">
        <v>124</v>
      </c>
      <c r="D96" s="12" t="s">
        <v>26</v>
      </c>
      <c r="E96" s="12">
        <v>210</v>
      </c>
      <c r="F96" s="20">
        <f t="shared" si="4"/>
        <v>66.844919786096256</v>
      </c>
      <c r="G96" s="20">
        <v>6</v>
      </c>
      <c r="H96" s="12">
        <v>8</v>
      </c>
      <c r="I96" s="9">
        <f t="shared" si="5"/>
        <v>0.35093582887700536</v>
      </c>
      <c r="J96" s="9">
        <f t="shared" si="6"/>
        <v>1.5782380249503438</v>
      </c>
      <c r="K96" s="9">
        <f t="shared" si="7"/>
        <v>4.8464090320478563</v>
      </c>
      <c r="L96" s="12" t="s">
        <v>142</v>
      </c>
      <c r="M96" s="12" t="s">
        <v>51</v>
      </c>
      <c r="N96" s="8" t="s">
        <v>45</v>
      </c>
      <c r="O96" s="35" t="s">
        <v>940</v>
      </c>
      <c r="P96" s="35" t="s">
        <v>941</v>
      </c>
    </row>
    <row r="97" spans="1:16" ht="15.75" x14ac:dyDescent="0.25">
      <c r="A97" s="12">
        <v>1344</v>
      </c>
      <c r="B97" s="12" t="s">
        <v>15</v>
      </c>
      <c r="C97" s="12" t="s">
        <v>124</v>
      </c>
      <c r="D97" s="12" t="s">
        <v>26</v>
      </c>
      <c r="E97" s="12">
        <v>52</v>
      </c>
      <c r="F97" s="20">
        <f t="shared" si="4"/>
        <v>16.552075375604787</v>
      </c>
      <c r="G97" s="20">
        <v>1</v>
      </c>
      <c r="H97" s="12">
        <v>3</v>
      </c>
      <c r="I97" s="9">
        <f t="shared" si="5"/>
        <v>2.1517697988286219E-2</v>
      </c>
      <c r="J97" s="9">
        <f t="shared" si="6"/>
        <v>-1.382389120590199</v>
      </c>
      <c r="K97" s="9">
        <f t="shared" si="7"/>
        <v>0.25097821897939893</v>
      </c>
      <c r="L97" s="12" t="s">
        <v>142</v>
      </c>
      <c r="M97" s="12" t="s">
        <v>51</v>
      </c>
      <c r="N97" s="8" t="s">
        <v>45</v>
      </c>
      <c r="O97" s="35" t="s">
        <v>942</v>
      </c>
      <c r="P97" s="35" t="s">
        <v>943</v>
      </c>
    </row>
    <row r="98" spans="1:16" ht="15.75" x14ac:dyDescent="0.25">
      <c r="A98" s="12">
        <v>1345</v>
      </c>
      <c r="B98" s="12" t="s">
        <v>15</v>
      </c>
      <c r="C98" s="12" t="s">
        <v>124</v>
      </c>
      <c r="D98" s="12" t="s">
        <v>26</v>
      </c>
      <c r="E98" s="12">
        <v>95</v>
      </c>
      <c r="F98" s="20">
        <f t="shared" si="4"/>
        <v>30.239368474662594</v>
      </c>
      <c r="G98" s="20">
        <v>3</v>
      </c>
      <c r="H98" s="12">
        <v>6</v>
      </c>
      <c r="I98" s="9">
        <f t="shared" si="5"/>
        <v>7.1818500127323645E-2</v>
      </c>
      <c r="J98" s="9">
        <f t="shared" si="6"/>
        <v>-0.10420416061665971</v>
      </c>
      <c r="K98" s="9">
        <f t="shared" si="7"/>
        <v>0.90104132148969274</v>
      </c>
      <c r="L98" s="12" t="s">
        <v>142</v>
      </c>
      <c r="M98" s="12" t="s">
        <v>51</v>
      </c>
      <c r="N98" s="8" t="s">
        <v>45</v>
      </c>
      <c r="O98" s="35" t="s">
        <v>944</v>
      </c>
      <c r="P98" s="35" t="s">
        <v>607</v>
      </c>
    </row>
    <row r="99" spans="1:16" ht="15.75" x14ac:dyDescent="0.25">
      <c r="A99" s="12">
        <v>1346</v>
      </c>
      <c r="B99" s="12" t="s">
        <v>46</v>
      </c>
      <c r="C99" s="19" t="s">
        <v>149</v>
      </c>
      <c r="D99" s="12" t="s">
        <v>29</v>
      </c>
      <c r="E99" s="12">
        <v>35</v>
      </c>
      <c r="F99" s="20">
        <f t="shared" si="4"/>
        <v>11.140819964349376</v>
      </c>
      <c r="G99" s="20">
        <v>1</v>
      </c>
      <c r="H99" s="12">
        <v>3</v>
      </c>
      <c r="I99" s="9">
        <f t="shared" si="5"/>
        <v>9.7482174688057043E-3</v>
      </c>
      <c r="J99" s="9">
        <f t="shared" si="6"/>
        <v>-2.2220838092823607</v>
      </c>
      <c r="K99" s="9">
        <f t="shared" si="7"/>
        <v>0.10838302379668988</v>
      </c>
      <c r="L99" s="12" t="s">
        <v>142</v>
      </c>
      <c r="M99" s="12"/>
      <c r="N99" s="8" t="s">
        <v>45</v>
      </c>
      <c r="O99" s="35" t="s">
        <v>945</v>
      </c>
      <c r="P99" s="35" t="s">
        <v>946</v>
      </c>
    </row>
    <row r="100" spans="1:16" ht="15.75" x14ac:dyDescent="0.25">
      <c r="A100" s="12">
        <v>1347</v>
      </c>
      <c r="B100" s="12" t="s">
        <v>50</v>
      </c>
      <c r="C100" s="12" t="s">
        <v>122</v>
      </c>
      <c r="D100" s="12" t="s">
        <v>107</v>
      </c>
      <c r="E100" s="12">
        <v>33</v>
      </c>
      <c r="F100" s="20">
        <f t="shared" si="4"/>
        <v>10.504201680672269</v>
      </c>
      <c r="G100" s="20">
        <v>1</v>
      </c>
      <c r="H100" s="12">
        <v>3</v>
      </c>
      <c r="I100" s="9">
        <f t="shared" si="5"/>
        <v>8.6659663865546223E-3</v>
      </c>
      <c r="J100" s="9">
        <f t="shared" si="6"/>
        <v>-2.3468845098310025</v>
      </c>
      <c r="K100" s="9">
        <f t="shared" si="7"/>
        <v>9.5666747223737858E-2</v>
      </c>
      <c r="L100" s="12" t="s">
        <v>142</v>
      </c>
      <c r="M100" s="12" t="s">
        <v>51</v>
      </c>
      <c r="N100" s="8" t="s">
        <v>45</v>
      </c>
      <c r="O100" s="35" t="s">
        <v>501</v>
      </c>
      <c r="P100" s="35" t="s">
        <v>923</v>
      </c>
    </row>
    <row r="101" spans="1:16" ht="15.75" x14ac:dyDescent="0.25">
      <c r="A101" s="12">
        <v>1348</v>
      </c>
      <c r="B101" s="12" t="s">
        <v>46</v>
      </c>
      <c r="C101" s="19" t="s">
        <v>149</v>
      </c>
      <c r="D101" s="12" t="s">
        <v>29</v>
      </c>
      <c r="E101" s="12">
        <v>61</v>
      </c>
      <c r="F101" s="20">
        <f t="shared" si="4"/>
        <v>19.416857652151769</v>
      </c>
      <c r="G101" s="20">
        <v>1</v>
      </c>
      <c r="H101" s="12">
        <v>4</v>
      </c>
      <c r="I101" s="9">
        <f t="shared" si="5"/>
        <v>2.9610707919531448E-2</v>
      </c>
      <c r="J101" s="9">
        <f t="shared" si="6"/>
        <v>-1.0438135817898138</v>
      </c>
      <c r="K101" s="9">
        <f t="shared" si="7"/>
        <v>0.35210932057348859</v>
      </c>
      <c r="L101" s="12" t="s">
        <v>142</v>
      </c>
      <c r="M101" s="12"/>
      <c r="N101" s="8" t="s">
        <v>45</v>
      </c>
      <c r="O101" s="35" t="s">
        <v>947</v>
      </c>
      <c r="P101" s="35" t="s">
        <v>948</v>
      </c>
    </row>
    <row r="102" spans="1:16" ht="15.75" x14ac:dyDescent="0.25">
      <c r="A102" s="12">
        <v>1349</v>
      </c>
      <c r="B102" s="12" t="s">
        <v>46</v>
      </c>
      <c r="C102" s="19" t="s">
        <v>149</v>
      </c>
      <c r="D102" s="12" t="s">
        <v>29</v>
      </c>
      <c r="E102" s="12">
        <v>101</v>
      </c>
      <c r="F102" s="20">
        <f t="shared" si="4"/>
        <v>32.149223325693917</v>
      </c>
      <c r="G102" s="20">
        <v>3</v>
      </c>
      <c r="H102" s="12">
        <v>5</v>
      </c>
      <c r="I102" s="9">
        <f t="shared" si="5"/>
        <v>8.1176788897377145E-2</v>
      </c>
      <c r="J102" s="9">
        <f t="shared" si="6"/>
        <v>2.5693568518905252E-2</v>
      </c>
      <c r="K102" s="9">
        <f t="shared" si="7"/>
        <v>1.0260264934784087</v>
      </c>
      <c r="L102" s="12" t="s">
        <v>142</v>
      </c>
      <c r="M102" s="12"/>
      <c r="N102" s="8" t="s">
        <v>45</v>
      </c>
      <c r="O102" s="35" t="s">
        <v>949</v>
      </c>
      <c r="P102" s="35" t="s">
        <v>950</v>
      </c>
    </row>
    <row r="103" spans="1:16" ht="15.75" x14ac:dyDescent="0.25">
      <c r="A103" s="12">
        <v>1350</v>
      </c>
      <c r="B103" s="12" t="s">
        <v>14</v>
      </c>
      <c r="C103" s="8" t="s">
        <v>91</v>
      </c>
      <c r="D103" s="8" t="s">
        <v>31</v>
      </c>
      <c r="E103" s="12">
        <v>70</v>
      </c>
      <c r="F103" s="20">
        <f t="shared" si="4"/>
        <v>22.281639928698752</v>
      </c>
      <c r="G103" s="20">
        <v>2</v>
      </c>
      <c r="H103" s="12">
        <v>5</v>
      </c>
      <c r="I103" s="9">
        <f t="shared" si="5"/>
        <v>3.8992869875222817E-2</v>
      </c>
      <c r="J103" s="9">
        <f t="shared" si="6"/>
        <v>-0.75191863931471659</v>
      </c>
      <c r="K103" s="9">
        <f t="shared" si="7"/>
        <v>0.47146112057859513</v>
      </c>
      <c r="L103" s="12" t="s">
        <v>142</v>
      </c>
      <c r="M103" s="12"/>
      <c r="N103" s="8" t="s">
        <v>45</v>
      </c>
      <c r="O103" s="35" t="s">
        <v>951</v>
      </c>
      <c r="P103" s="35" t="s">
        <v>952</v>
      </c>
    </row>
    <row r="104" spans="1:16" ht="15.75" x14ac:dyDescent="0.25">
      <c r="A104" s="12">
        <v>1351</v>
      </c>
      <c r="B104" s="12" t="s">
        <v>14</v>
      </c>
      <c r="C104" s="8" t="s">
        <v>91</v>
      </c>
      <c r="D104" s="8" t="s">
        <v>31</v>
      </c>
      <c r="E104" s="12">
        <v>62</v>
      </c>
      <c r="F104" s="20">
        <f t="shared" si="4"/>
        <v>19.735166793990324</v>
      </c>
      <c r="G104" s="20">
        <v>2</v>
      </c>
      <c r="H104" s="12">
        <v>4</v>
      </c>
      <c r="I104" s="9">
        <f t="shared" si="5"/>
        <v>3.0589508530685004E-2</v>
      </c>
      <c r="J104" s="9">
        <f t="shared" si="6"/>
        <v>-1.0093250170207675</v>
      </c>
      <c r="K104" s="9">
        <f t="shared" si="7"/>
        <v>0.36446490417157018</v>
      </c>
      <c r="L104" s="12" t="s">
        <v>142</v>
      </c>
      <c r="M104" s="12"/>
      <c r="N104" s="8" t="s">
        <v>45</v>
      </c>
      <c r="O104" s="35" t="s">
        <v>1092</v>
      </c>
      <c r="P104" s="35" t="s">
        <v>1093</v>
      </c>
    </row>
    <row r="105" spans="1:16" ht="15.75" x14ac:dyDescent="0.25">
      <c r="A105" s="12">
        <v>1352</v>
      </c>
      <c r="B105" s="12" t="s">
        <v>14</v>
      </c>
      <c r="C105" s="8" t="s">
        <v>91</v>
      </c>
      <c r="D105" s="8" t="s">
        <v>31</v>
      </c>
      <c r="E105" s="12">
        <v>35</v>
      </c>
      <c r="F105" s="20">
        <f t="shared" si="4"/>
        <v>11.140819964349376</v>
      </c>
      <c r="G105" s="20">
        <v>1</v>
      </c>
      <c r="H105" s="12">
        <v>4</v>
      </c>
      <c r="I105" s="9">
        <f t="shared" si="5"/>
        <v>9.7482174688057043E-3</v>
      </c>
      <c r="J105" s="9">
        <f t="shared" si="6"/>
        <v>-2.2220838092823607</v>
      </c>
      <c r="K105" s="9">
        <f t="shared" si="7"/>
        <v>0.10838302379668988</v>
      </c>
      <c r="L105" s="12" t="s">
        <v>142</v>
      </c>
      <c r="M105" s="12"/>
      <c r="N105" s="8" t="s">
        <v>45</v>
      </c>
      <c r="O105" s="35" t="s">
        <v>1094</v>
      </c>
      <c r="P105" s="35" t="s">
        <v>1095</v>
      </c>
    </row>
    <row r="106" spans="1:16" ht="15.75" x14ac:dyDescent="0.25">
      <c r="A106" s="12">
        <v>1353</v>
      </c>
      <c r="B106" s="12" t="s">
        <v>14</v>
      </c>
      <c r="C106" s="8" t="s">
        <v>91</v>
      </c>
      <c r="D106" s="8" t="s">
        <v>31</v>
      </c>
      <c r="E106" s="12">
        <v>45</v>
      </c>
      <c r="F106" s="20">
        <f t="shared" si="4"/>
        <v>14.323911382734913</v>
      </c>
      <c r="G106" s="20">
        <v>1</v>
      </c>
      <c r="H106" s="12">
        <v>4</v>
      </c>
      <c r="I106" s="9">
        <f t="shared" si="5"/>
        <v>1.611440030557678E-2</v>
      </c>
      <c r="J106" s="9">
        <f t="shared" si="6"/>
        <v>-1.6890459068985582</v>
      </c>
      <c r="K106" s="9">
        <f t="shared" si="7"/>
        <v>0.18469565680810318</v>
      </c>
      <c r="L106" s="12" t="s">
        <v>142</v>
      </c>
      <c r="M106" s="12"/>
      <c r="N106" s="8" t="s">
        <v>45</v>
      </c>
      <c r="O106" s="35" t="s">
        <v>1125</v>
      </c>
      <c r="P106" s="35" t="s">
        <v>1126</v>
      </c>
    </row>
    <row r="107" spans="1:16" ht="15.75" x14ac:dyDescent="0.25">
      <c r="A107" s="12">
        <v>1354</v>
      </c>
      <c r="B107" s="12" t="s">
        <v>117</v>
      </c>
      <c r="C107" s="30" t="s">
        <v>160</v>
      </c>
      <c r="D107" s="12" t="s">
        <v>35</v>
      </c>
      <c r="E107" s="12">
        <v>32</v>
      </c>
      <c r="F107" s="20">
        <f t="shared" si="4"/>
        <v>10.185892538833716</v>
      </c>
      <c r="G107" s="20">
        <v>1</v>
      </c>
      <c r="H107" s="12">
        <v>3</v>
      </c>
      <c r="I107" s="9">
        <f t="shared" si="5"/>
        <v>8.1487140310669733E-3</v>
      </c>
      <c r="J107" s="9">
        <f t="shared" si="6"/>
        <v>-2.4121511978631869</v>
      </c>
      <c r="K107" s="9">
        <f t="shared" si="7"/>
        <v>8.9622291770518808E-2</v>
      </c>
      <c r="L107" s="12" t="s">
        <v>142</v>
      </c>
      <c r="M107" s="12"/>
      <c r="N107" s="8" t="s">
        <v>45</v>
      </c>
      <c r="O107" s="35" t="s">
        <v>1129</v>
      </c>
      <c r="P107" s="35" t="s">
        <v>1093</v>
      </c>
    </row>
    <row r="108" spans="1:16" ht="15.75" x14ac:dyDescent="0.25">
      <c r="A108" s="12">
        <v>1355</v>
      </c>
      <c r="B108" s="12" t="s">
        <v>53</v>
      </c>
      <c r="C108" s="29" t="s">
        <v>146</v>
      </c>
      <c r="D108" s="23" t="s">
        <v>27</v>
      </c>
      <c r="E108" s="12">
        <v>36</v>
      </c>
      <c r="F108" s="20">
        <f t="shared" si="4"/>
        <v>11.45912910618793</v>
      </c>
      <c r="G108" s="20">
        <v>1</v>
      </c>
      <c r="H108" s="12">
        <v>3</v>
      </c>
      <c r="I108" s="9">
        <f t="shared" si="5"/>
        <v>1.0313216195569139E-2</v>
      </c>
      <c r="J108" s="9">
        <f t="shared" si="6"/>
        <v>-2.1623333792359976</v>
      </c>
      <c r="K108" s="9">
        <f t="shared" si="7"/>
        <v>0.11505633750415478</v>
      </c>
      <c r="L108" s="12" t="s">
        <v>142</v>
      </c>
      <c r="M108" s="12"/>
      <c r="N108" s="8" t="s">
        <v>45</v>
      </c>
      <c r="O108" s="35" t="s">
        <v>1306</v>
      </c>
      <c r="P108" s="35" t="s">
        <v>1307</v>
      </c>
    </row>
    <row r="109" spans="1:16" ht="15.75" x14ac:dyDescent="0.25">
      <c r="A109" s="12">
        <v>1356</v>
      </c>
      <c r="B109" s="12" t="s">
        <v>50</v>
      </c>
      <c r="C109" s="12" t="s">
        <v>122</v>
      </c>
      <c r="D109" s="12" t="s">
        <v>107</v>
      </c>
      <c r="E109" s="12">
        <v>33</v>
      </c>
      <c r="F109" s="20">
        <f t="shared" si="4"/>
        <v>10.504201680672269</v>
      </c>
      <c r="G109" s="20">
        <v>1</v>
      </c>
      <c r="H109" s="12">
        <v>3</v>
      </c>
      <c r="I109" s="9">
        <f t="shared" si="5"/>
        <v>8.6659663865546223E-3</v>
      </c>
      <c r="J109" s="9">
        <f t="shared" si="6"/>
        <v>-2.3468845098310025</v>
      </c>
      <c r="K109" s="9">
        <f t="shared" si="7"/>
        <v>9.5666747223737858E-2</v>
      </c>
      <c r="L109" s="12" t="s">
        <v>142</v>
      </c>
      <c r="M109" s="12" t="s">
        <v>51</v>
      </c>
      <c r="N109" s="8" t="s">
        <v>45</v>
      </c>
      <c r="O109" s="35" t="s">
        <v>1308</v>
      </c>
      <c r="P109" s="35" t="s">
        <v>901</v>
      </c>
    </row>
    <row r="110" spans="1:16" ht="15.75" x14ac:dyDescent="0.25">
      <c r="A110" s="12">
        <v>1357</v>
      </c>
      <c r="B110" s="12" t="s">
        <v>104</v>
      </c>
      <c r="C110" s="17" t="s">
        <v>145</v>
      </c>
      <c r="D110" s="15" t="s">
        <v>28</v>
      </c>
      <c r="E110" s="12">
        <v>36</v>
      </c>
      <c r="F110" s="20">
        <f t="shared" si="4"/>
        <v>11.45912910618793</v>
      </c>
      <c r="G110" s="20">
        <v>1</v>
      </c>
      <c r="H110" s="12">
        <v>3</v>
      </c>
      <c r="I110" s="9">
        <f t="shared" si="5"/>
        <v>1.0313216195569139E-2</v>
      </c>
      <c r="J110" s="9">
        <f t="shared" si="6"/>
        <v>-2.1623333792359976</v>
      </c>
      <c r="K110" s="9">
        <f t="shared" si="7"/>
        <v>0.11505633750415478</v>
      </c>
      <c r="L110" s="12" t="s">
        <v>142</v>
      </c>
      <c r="M110" s="12"/>
      <c r="N110" s="8" t="s">
        <v>45</v>
      </c>
      <c r="O110" s="35" t="s">
        <v>1309</v>
      </c>
      <c r="P110" s="35" t="s">
        <v>1310</v>
      </c>
    </row>
    <row r="111" spans="1:16" ht="15.75" x14ac:dyDescent="0.25">
      <c r="A111" s="12">
        <v>1358</v>
      </c>
      <c r="B111" s="12" t="s">
        <v>46</v>
      </c>
      <c r="C111" s="19" t="s">
        <v>149</v>
      </c>
      <c r="D111" s="12" t="s">
        <v>29</v>
      </c>
      <c r="E111" s="12">
        <v>33</v>
      </c>
      <c r="F111" s="20">
        <f t="shared" si="4"/>
        <v>10.504201680672269</v>
      </c>
      <c r="G111" s="20">
        <v>1</v>
      </c>
      <c r="H111" s="12">
        <v>3</v>
      </c>
      <c r="I111" s="9">
        <f t="shared" si="5"/>
        <v>8.6659663865546223E-3</v>
      </c>
      <c r="J111" s="9">
        <f t="shared" si="6"/>
        <v>-2.3468845098310025</v>
      </c>
      <c r="K111" s="9">
        <f t="shared" si="7"/>
        <v>9.5666747223737858E-2</v>
      </c>
      <c r="L111" s="12" t="s">
        <v>142</v>
      </c>
      <c r="M111" s="12"/>
      <c r="N111" s="8" t="s">
        <v>45</v>
      </c>
      <c r="O111" s="35" t="s">
        <v>1311</v>
      </c>
      <c r="P111" s="35" t="s">
        <v>1312</v>
      </c>
    </row>
    <row r="112" spans="1:16" ht="15.75" x14ac:dyDescent="0.25">
      <c r="A112" s="144" t="s">
        <v>40</v>
      </c>
      <c r="B112" s="26" t="s">
        <v>24</v>
      </c>
      <c r="C112" s="13" t="s">
        <v>5</v>
      </c>
      <c r="D112" s="26" t="s">
        <v>23</v>
      </c>
      <c r="E112" s="13" t="s">
        <v>0</v>
      </c>
      <c r="F112" s="13" t="s">
        <v>1</v>
      </c>
      <c r="G112" s="26" t="s">
        <v>41</v>
      </c>
      <c r="H112" s="13" t="s">
        <v>4</v>
      </c>
      <c r="I112" s="26" t="s">
        <v>42</v>
      </c>
      <c r="J112" s="27" t="s">
        <v>43</v>
      </c>
      <c r="K112" s="27" t="s">
        <v>44</v>
      </c>
      <c r="L112" s="28" t="s">
        <v>37</v>
      </c>
      <c r="M112" s="28" t="s">
        <v>38</v>
      </c>
      <c r="N112" s="28" t="s">
        <v>39</v>
      </c>
      <c r="O112" s="11" t="s">
        <v>108</v>
      </c>
      <c r="P112" s="11" t="s">
        <v>109</v>
      </c>
    </row>
    <row r="113" spans="1:16" ht="15.75" x14ac:dyDescent="0.25">
      <c r="A113" s="12">
        <v>1359</v>
      </c>
      <c r="B113" s="12" t="s">
        <v>117</v>
      </c>
      <c r="C113" s="30" t="s">
        <v>160</v>
      </c>
      <c r="D113" s="12" t="s">
        <v>35</v>
      </c>
      <c r="E113" s="12">
        <v>69</v>
      </c>
      <c r="F113" s="20">
        <f t="shared" si="4"/>
        <v>21.963330786860197</v>
      </c>
      <c r="G113" s="20">
        <v>2</v>
      </c>
      <c r="H113" s="12">
        <v>5</v>
      </c>
      <c r="I113" s="9">
        <f t="shared" si="5"/>
        <v>3.7886745607333835E-2</v>
      </c>
      <c r="J113" s="9">
        <f t="shared" si="6"/>
        <v>-0.78243715145061987</v>
      </c>
      <c r="K113" s="9">
        <f t="shared" si="7"/>
        <v>0.45729016672323475</v>
      </c>
      <c r="L113" s="12" t="s">
        <v>142</v>
      </c>
      <c r="M113" s="12"/>
      <c r="N113" s="8" t="s">
        <v>45</v>
      </c>
      <c r="O113" s="35" t="s">
        <v>1316</v>
      </c>
      <c r="P113" s="35" t="s">
        <v>542</v>
      </c>
    </row>
    <row r="114" spans="1:16" ht="15.75" x14ac:dyDescent="0.25">
      <c r="A114" s="12">
        <v>1360</v>
      </c>
      <c r="B114" s="12" t="s">
        <v>74</v>
      </c>
      <c r="C114" s="12" t="s">
        <v>161</v>
      </c>
      <c r="D114" s="12" t="s">
        <v>32</v>
      </c>
      <c r="E114" s="12">
        <v>36</v>
      </c>
      <c r="F114" s="20">
        <f t="shared" si="4"/>
        <v>11.45912910618793</v>
      </c>
      <c r="G114" s="20">
        <v>1</v>
      </c>
      <c r="H114" s="12">
        <v>3</v>
      </c>
      <c r="I114" s="9">
        <f t="shared" si="5"/>
        <v>1.0313216195569139E-2</v>
      </c>
      <c r="J114" s="9">
        <f t="shared" si="6"/>
        <v>-2.1623333792359976</v>
      </c>
      <c r="K114" s="9">
        <f t="shared" si="7"/>
        <v>0.11505633750415478</v>
      </c>
      <c r="L114" s="12" t="s">
        <v>142</v>
      </c>
      <c r="M114" s="12"/>
      <c r="N114" s="8" t="s">
        <v>45</v>
      </c>
      <c r="O114" s="35" t="s">
        <v>1317</v>
      </c>
      <c r="P114" s="35" t="s">
        <v>1318</v>
      </c>
    </row>
    <row r="115" spans="1:16" ht="15.75" x14ac:dyDescent="0.25">
      <c r="A115" s="12">
        <v>1361</v>
      </c>
      <c r="B115" s="12" t="s">
        <v>50</v>
      </c>
      <c r="C115" s="12" t="s">
        <v>122</v>
      </c>
      <c r="D115" s="12" t="s">
        <v>107</v>
      </c>
      <c r="E115" s="12">
        <v>34</v>
      </c>
      <c r="F115" s="20">
        <f t="shared" si="4"/>
        <v>10.822510822510823</v>
      </c>
      <c r="G115" s="20">
        <v>1</v>
      </c>
      <c r="H115" s="12">
        <v>3</v>
      </c>
      <c r="I115" s="9">
        <f t="shared" si="5"/>
        <v>9.1991341991342016E-3</v>
      </c>
      <c r="J115" s="9">
        <f t="shared" si="6"/>
        <v>-2.2835663749905279</v>
      </c>
      <c r="K115" s="9">
        <f t="shared" si="7"/>
        <v>0.10192007258416352</v>
      </c>
      <c r="L115" s="12" t="s">
        <v>142</v>
      </c>
      <c r="M115" s="12" t="s">
        <v>51</v>
      </c>
      <c r="N115" s="8" t="s">
        <v>45</v>
      </c>
      <c r="O115" s="35" t="s">
        <v>953</v>
      </c>
      <c r="P115" s="35" t="s">
        <v>954</v>
      </c>
    </row>
    <row r="116" spans="1:16" ht="15.75" x14ac:dyDescent="0.25">
      <c r="A116" s="12">
        <v>1362</v>
      </c>
      <c r="B116" s="12" t="s">
        <v>61</v>
      </c>
      <c r="C116" s="30" t="s">
        <v>154</v>
      </c>
      <c r="D116" s="12" t="s">
        <v>110</v>
      </c>
      <c r="E116" s="12">
        <v>35</v>
      </c>
      <c r="F116" s="20">
        <f t="shared" si="4"/>
        <v>11.140819964349376</v>
      </c>
      <c r="G116" s="20">
        <v>1</v>
      </c>
      <c r="H116" s="12">
        <v>3</v>
      </c>
      <c r="I116" s="9">
        <f t="shared" si="5"/>
        <v>9.7482174688057043E-3</v>
      </c>
      <c r="J116" s="9">
        <f t="shared" si="6"/>
        <v>-2.2220838092823607</v>
      </c>
      <c r="K116" s="9">
        <f t="shared" si="7"/>
        <v>0.10838302379668988</v>
      </c>
      <c r="L116" s="12" t="s">
        <v>142</v>
      </c>
      <c r="M116" s="12"/>
      <c r="N116" s="8" t="s">
        <v>45</v>
      </c>
      <c r="O116" s="35" t="s">
        <v>1115</v>
      </c>
      <c r="P116" s="35" t="s">
        <v>1116</v>
      </c>
    </row>
    <row r="117" spans="1:16" ht="15.75" x14ac:dyDescent="0.25">
      <c r="A117" s="12">
        <v>1363</v>
      </c>
      <c r="B117" s="12" t="s">
        <v>66</v>
      </c>
      <c r="C117" s="30" t="s">
        <v>156</v>
      </c>
      <c r="D117" s="12" t="s">
        <v>10</v>
      </c>
      <c r="E117" s="12">
        <v>35</v>
      </c>
      <c r="F117" s="20">
        <f t="shared" si="4"/>
        <v>11.140819964349376</v>
      </c>
      <c r="G117" s="20">
        <v>1</v>
      </c>
      <c r="H117" s="12">
        <v>3</v>
      </c>
      <c r="I117" s="9">
        <f t="shared" si="5"/>
        <v>9.7482174688057043E-3</v>
      </c>
      <c r="J117" s="9">
        <f t="shared" si="6"/>
        <v>-2.2220838092823607</v>
      </c>
      <c r="K117" s="9">
        <f t="shared" si="7"/>
        <v>0.10838302379668988</v>
      </c>
      <c r="L117" s="12" t="s">
        <v>142</v>
      </c>
      <c r="M117" s="12"/>
      <c r="N117" s="8" t="s">
        <v>45</v>
      </c>
      <c r="O117" s="35" t="s">
        <v>1117</v>
      </c>
      <c r="P117" s="35" t="s">
        <v>1118</v>
      </c>
    </row>
    <row r="118" spans="1:16" ht="15.75" x14ac:dyDescent="0.25">
      <c r="A118" s="12">
        <v>1364</v>
      </c>
      <c r="B118" s="12" t="s">
        <v>66</v>
      </c>
      <c r="C118" s="30" t="s">
        <v>156</v>
      </c>
      <c r="D118" s="12" t="s">
        <v>10</v>
      </c>
      <c r="E118" s="12">
        <v>33</v>
      </c>
      <c r="F118" s="20">
        <f t="shared" si="4"/>
        <v>10.504201680672269</v>
      </c>
      <c r="G118" s="20">
        <v>1</v>
      </c>
      <c r="H118" s="12">
        <v>3</v>
      </c>
      <c r="I118" s="9">
        <f t="shared" si="5"/>
        <v>8.6659663865546223E-3</v>
      </c>
      <c r="J118" s="9">
        <f t="shared" si="6"/>
        <v>-2.3468845098310025</v>
      </c>
      <c r="K118" s="9">
        <f t="shared" si="7"/>
        <v>9.5666747223737858E-2</v>
      </c>
      <c r="L118" s="12" t="s">
        <v>142</v>
      </c>
      <c r="M118" s="12"/>
      <c r="N118" s="8" t="s">
        <v>45</v>
      </c>
      <c r="O118" s="35" t="s">
        <v>1119</v>
      </c>
      <c r="P118" s="35" t="s">
        <v>1120</v>
      </c>
    </row>
    <row r="119" spans="1:16" ht="15.75" x14ac:dyDescent="0.25">
      <c r="A119" s="12">
        <v>1365</v>
      </c>
      <c r="B119" s="12" t="s">
        <v>104</v>
      </c>
      <c r="C119" s="17" t="s">
        <v>145</v>
      </c>
      <c r="D119" s="15" t="s">
        <v>28</v>
      </c>
      <c r="E119" s="12">
        <v>50</v>
      </c>
      <c r="F119" s="20">
        <f t="shared" si="4"/>
        <v>15.91545709192768</v>
      </c>
      <c r="G119" s="20">
        <v>1</v>
      </c>
      <c r="H119" s="12">
        <v>5</v>
      </c>
      <c r="I119" s="9">
        <f t="shared" si="5"/>
        <v>1.9894321364909599E-2</v>
      </c>
      <c r="J119" s="9">
        <f t="shared" si="6"/>
        <v>-1.465576253188309</v>
      </c>
      <c r="K119" s="9">
        <f t="shared" si="7"/>
        <v>0.23094487040739761</v>
      </c>
      <c r="L119" s="12" t="s">
        <v>142</v>
      </c>
      <c r="M119" s="12"/>
      <c r="N119" s="8" t="s">
        <v>45</v>
      </c>
      <c r="O119" s="35" t="s">
        <v>1121</v>
      </c>
      <c r="P119" s="35" t="s">
        <v>1122</v>
      </c>
    </row>
    <row r="120" spans="1:16" ht="15.75" x14ac:dyDescent="0.25">
      <c r="A120" s="12">
        <v>1366</v>
      </c>
      <c r="B120" s="12" t="s">
        <v>66</v>
      </c>
      <c r="C120" s="30" t="s">
        <v>156</v>
      </c>
      <c r="D120" s="12" t="s">
        <v>10</v>
      </c>
      <c r="E120" s="12">
        <v>78</v>
      </c>
      <c r="F120" s="20">
        <f t="shared" si="4"/>
        <v>24.82811306340718</v>
      </c>
      <c r="G120" s="20">
        <v>2</v>
      </c>
      <c r="H120" s="12">
        <v>7</v>
      </c>
      <c r="I120" s="9">
        <f t="shared" si="5"/>
        <v>4.8414820473644003E-2</v>
      </c>
      <c r="J120" s="9">
        <f t="shared" si="6"/>
        <v>-0.52239762629278275</v>
      </c>
      <c r="K120" s="9">
        <f t="shared" si="7"/>
        <v>0.59309681734181507</v>
      </c>
      <c r="L120" s="12" t="s">
        <v>142</v>
      </c>
      <c r="M120" s="12"/>
      <c r="N120" s="8" t="s">
        <v>45</v>
      </c>
      <c r="O120" s="35" t="s">
        <v>1321</v>
      </c>
      <c r="P120" s="35" t="s">
        <v>1255</v>
      </c>
    </row>
    <row r="121" spans="1:16" ht="15.75" x14ac:dyDescent="0.25">
      <c r="A121" s="12">
        <v>1367</v>
      </c>
      <c r="B121" s="12" t="s">
        <v>66</v>
      </c>
      <c r="C121" s="30" t="s">
        <v>156</v>
      </c>
      <c r="D121" s="12" t="s">
        <v>10</v>
      </c>
      <c r="E121" s="12">
        <v>72</v>
      </c>
      <c r="F121" s="20">
        <f t="shared" si="4"/>
        <v>22.918258212375861</v>
      </c>
      <c r="G121" s="20">
        <v>2</v>
      </c>
      <c r="H121" s="12">
        <v>7</v>
      </c>
      <c r="I121" s="9">
        <f t="shared" si="5"/>
        <v>4.1252864782276556E-2</v>
      </c>
      <c r="J121" s="9">
        <f t="shared" si="6"/>
        <v>-0.69216820926835343</v>
      </c>
      <c r="K121" s="9">
        <f t="shared" si="7"/>
        <v>0.50048972532019842</v>
      </c>
      <c r="L121" s="12" t="s">
        <v>142</v>
      </c>
      <c r="M121" s="12"/>
      <c r="N121" s="8" t="s">
        <v>45</v>
      </c>
      <c r="O121" s="35" t="s">
        <v>1065</v>
      </c>
      <c r="P121" s="35" t="s">
        <v>1066</v>
      </c>
    </row>
    <row r="122" spans="1:16" ht="15.75" x14ac:dyDescent="0.25">
      <c r="A122" s="12">
        <v>1368</v>
      </c>
      <c r="B122" s="12" t="s">
        <v>15</v>
      </c>
      <c r="C122" s="12" t="s">
        <v>124</v>
      </c>
      <c r="D122" s="12" t="s">
        <v>26</v>
      </c>
      <c r="E122" s="12">
        <v>96</v>
      </c>
      <c r="F122" s="20">
        <f t="shared" si="4"/>
        <v>30.557677616501145</v>
      </c>
      <c r="G122" s="20">
        <v>3</v>
      </c>
      <c r="H122" s="12">
        <v>5</v>
      </c>
      <c r="I122" s="9">
        <f t="shared" si="5"/>
        <v>7.3338426279602742E-2</v>
      </c>
      <c r="J122" s="9">
        <f t="shared" si="6"/>
        <v>-8.1994533598126473E-2</v>
      </c>
      <c r="K122" s="9">
        <f t="shared" si="7"/>
        <v>0.92127699475287428</v>
      </c>
      <c r="L122" s="12" t="s">
        <v>142</v>
      </c>
      <c r="M122" s="12" t="s">
        <v>51</v>
      </c>
      <c r="N122" s="8" t="s">
        <v>45</v>
      </c>
      <c r="O122" s="35" t="s">
        <v>1300</v>
      </c>
      <c r="P122" s="35" t="s">
        <v>1301</v>
      </c>
    </row>
    <row r="123" spans="1:16" ht="15.75" x14ac:dyDescent="0.25">
      <c r="A123" s="12">
        <v>1369</v>
      </c>
      <c r="B123" s="12" t="s">
        <v>53</v>
      </c>
      <c r="C123" s="29" t="s">
        <v>146</v>
      </c>
      <c r="D123" s="23" t="s">
        <v>27</v>
      </c>
      <c r="E123" s="12">
        <v>198</v>
      </c>
      <c r="F123" s="20">
        <f t="shared" si="4"/>
        <v>63.025210084033617</v>
      </c>
      <c r="G123" s="20">
        <v>6</v>
      </c>
      <c r="H123" s="12">
        <v>14</v>
      </c>
      <c r="I123" s="9">
        <f t="shared" si="5"/>
        <v>0.31197478991596633</v>
      </c>
      <c r="J123" s="9">
        <f t="shared" si="6"/>
        <v>1.453437324401702</v>
      </c>
      <c r="K123" s="9">
        <f t="shared" si="7"/>
        <v>4.2777934363732184</v>
      </c>
      <c r="L123" s="12" t="s">
        <v>143</v>
      </c>
      <c r="M123" s="12"/>
      <c r="N123" s="8" t="s">
        <v>45</v>
      </c>
      <c r="O123" s="35" t="s">
        <v>1302</v>
      </c>
      <c r="P123" s="35" t="s">
        <v>1303</v>
      </c>
    </row>
    <row r="124" spans="1:16" ht="15.75" x14ac:dyDescent="0.25">
      <c r="A124" s="12">
        <v>1370</v>
      </c>
      <c r="B124" s="12" t="s">
        <v>53</v>
      </c>
      <c r="C124" s="29" t="s">
        <v>146</v>
      </c>
      <c r="D124" s="23" t="s">
        <v>27</v>
      </c>
      <c r="E124" s="12">
        <v>223</v>
      </c>
      <c r="F124" s="20">
        <f t="shared" si="4"/>
        <v>70.982938629997449</v>
      </c>
      <c r="G124" s="20">
        <v>7</v>
      </c>
      <c r="H124" s="12">
        <v>15</v>
      </c>
      <c r="I124" s="9">
        <f t="shared" si="5"/>
        <v>0.39572988286223576</v>
      </c>
      <c r="J124" s="9">
        <f t="shared" si="6"/>
        <v>1.7056342795655057</v>
      </c>
      <c r="K124" s="9">
        <f t="shared" si="7"/>
        <v>5.5048761905889778</v>
      </c>
      <c r="L124" s="12" t="s">
        <v>143</v>
      </c>
      <c r="M124" s="12"/>
      <c r="N124" s="8" t="s">
        <v>45</v>
      </c>
      <c r="O124" s="35" t="s">
        <v>1304</v>
      </c>
      <c r="P124" s="35" t="s">
        <v>1305</v>
      </c>
    </row>
    <row r="125" spans="1:16" ht="15.75" x14ac:dyDescent="0.25">
      <c r="A125" s="12">
        <v>1371</v>
      </c>
      <c r="B125" s="12" t="s">
        <v>50</v>
      </c>
      <c r="C125" s="12" t="s">
        <v>122</v>
      </c>
      <c r="D125" s="12" t="s">
        <v>107</v>
      </c>
      <c r="E125" s="12">
        <v>39</v>
      </c>
      <c r="F125" s="20">
        <f t="shared" si="4"/>
        <v>12.41405653170359</v>
      </c>
      <c r="G125" s="20">
        <v>1</v>
      </c>
      <c r="H125" s="12">
        <v>3</v>
      </c>
      <c r="I125" s="9">
        <f t="shared" si="5"/>
        <v>1.2103705118411001E-2</v>
      </c>
      <c r="J125" s="9">
        <f t="shared" si="6"/>
        <v>-1.9925627962604269</v>
      </c>
      <c r="K125" s="9">
        <f t="shared" si="7"/>
        <v>0.13634555143976687</v>
      </c>
      <c r="L125" s="12" t="s">
        <v>142</v>
      </c>
      <c r="M125" s="12" t="s">
        <v>51</v>
      </c>
      <c r="N125" s="8" t="s">
        <v>45</v>
      </c>
      <c r="O125" s="35" t="s">
        <v>1075</v>
      </c>
      <c r="P125" s="35" t="s">
        <v>1076</v>
      </c>
    </row>
    <row r="126" spans="1:16" ht="15.75" x14ac:dyDescent="0.25">
      <c r="A126" s="12">
        <v>1372</v>
      </c>
      <c r="B126" s="12" t="s">
        <v>46</v>
      </c>
      <c r="C126" s="19" t="s">
        <v>149</v>
      </c>
      <c r="D126" s="12" t="s">
        <v>29</v>
      </c>
      <c r="E126" s="12">
        <v>77</v>
      </c>
      <c r="F126" s="20">
        <f t="shared" si="4"/>
        <v>24.509803921568629</v>
      </c>
      <c r="G126" s="20">
        <v>2</v>
      </c>
      <c r="H126" s="12">
        <v>3</v>
      </c>
      <c r="I126" s="9">
        <f t="shared" si="5"/>
        <v>4.7181372549019614E-2</v>
      </c>
      <c r="J126" s="9">
        <f t="shared" si="6"/>
        <v>-0.54976574794974287</v>
      </c>
      <c r="K126" s="9">
        <f t="shared" si="7"/>
        <v>0.57708497788747848</v>
      </c>
      <c r="L126" s="12" t="s">
        <v>142</v>
      </c>
      <c r="M126" s="12" t="s">
        <v>51</v>
      </c>
      <c r="N126" s="8" t="s">
        <v>45</v>
      </c>
      <c r="O126" s="35" t="s">
        <v>1313</v>
      </c>
      <c r="P126" s="35" t="s">
        <v>1314</v>
      </c>
    </row>
    <row r="127" spans="1:16" ht="15.75" x14ac:dyDescent="0.25">
      <c r="A127" s="12">
        <v>1373</v>
      </c>
      <c r="B127" s="12" t="s">
        <v>50</v>
      </c>
      <c r="C127" s="12" t="s">
        <v>122</v>
      </c>
      <c r="D127" s="12" t="s">
        <v>107</v>
      </c>
      <c r="E127" s="12">
        <v>33</v>
      </c>
      <c r="F127" s="20">
        <f t="shared" si="4"/>
        <v>10.504201680672269</v>
      </c>
      <c r="G127" s="20">
        <v>1</v>
      </c>
      <c r="H127" s="12">
        <v>4</v>
      </c>
      <c r="I127" s="9">
        <f t="shared" si="5"/>
        <v>8.6659663865546223E-3</v>
      </c>
      <c r="J127" s="9">
        <f t="shared" si="6"/>
        <v>-2.3468845098310025</v>
      </c>
      <c r="K127" s="9">
        <f t="shared" si="7"/>
        <v>9.5666747223737858E-2</v>
      </c>
      <c r="L127" s="12" t="s">
        <v>142</v>
      </c>
      <c r="M127" s="12" t="s">
        <v>51</v>
      </c>
      <c r="N127" s="8" t="s">
        <v>45</v>
      </c>
      <c r="O127" s="35" t="s">
        <v>1009</v>
      </c>
      <c r="P127" s="35" t="s">
        <v>1315</v>
      </c>
    </row>
    <row r="128" spans="1:16" ht="15.75" x14ac:dyDescent="0.25">
      <c r="A128" s="12">
        <v>1374</v>
      </c>
      <c r="B128" s="12" t="s">
        <v>75</v>
      </c>
      <c r="C128" s="30" t="s">
        <v>162</v>
      </c>
      <c r="D128" s="12" t="s">
        <v>119</v>
      </c>
      <c r="E128" s="12">
        <v>52</v>
      </c>
      <c r="F128" s="20">
        <f t="shared" si="4"/>
        <v>16.552075375604787</v>
      </c>
      <c r="G128" s="20">
        <v>1</v>
      </c>
      <c r="H128" s="12">
        <v>4</v>
      </c>
      <c r="I128" s="9">
        <f t="shared" si="5"/>
        <v>2.1517697988286219E-2</v>
      </c>
      <c r="J128" s="9">
        <f t="shared" si="6"/>
        <v>-1.382389120590199</v>
      </c>
      <c r="K128" s="9">
        <f t="shared" si="7"/>
        <v>0.25097821897939893</v>
      </c>
      <c r="L128" s="12" t="s">
        <v>142</v>
      </c>
      <c r="M128" s="12"/>
      <c r="N128" s="8" t="s">
        <v>45</v>
      </c>
      <c r="O128" s="35" t="s">
        <v>912</v>
      </c>
      <c r="P128" s="35" t="s">
        <v>913</v>
      </c>
    </row>
    <row r="129" spans="1:16" ht="15.75" x14ac:dyDescent="0.25">
      <c r="A129" s="12">
        <v>1375</v>
      </c>
      <c r="B129" s="12" t="s">
        <v>69</v>
      </c>
      <c r="C129" s="30" t="s">
        <v>157</v>
      </c>
      <c r="D129" s="12" t="s">
        <v>11</v>
      </c>
      <c r="E129" s="12">
        <v>77</v>
      </c>
      <c r="F129" s="20">
        <f t="shared" si="4"/>
        <v>24.509803921568629</v>
      </c>
      <c r="G129" s="20">
        <v>2</v>
      </c>
      <c r="H129" s="12">
        <v>6</v>
      </c>
      <c r="I129" s="9">
        <f t="shared" si="5"/>
        <v>4.7181372549019614E-2</v>
      </c>
      <c r="J129" s="9">
        <f t="shared" si="6"/>
        <v>-0.54976574794974287</v>
      </c>
      <c r="K129" s="9">
        <f t="shared" si="7"/>
        <v>0.57708497788747848</v>
      </c>
      <c r="L129" s="12" t="s">
        <v>142</v>
      </c>
      <c r="M129" s="12" t="s">
        <v>51</v>
      </c>
      <c r="N129" s="8" t="s">
        <v>45</v>
      </c>
      <c r="O129" s="35" t="s">
        <v>918</v>
      </c>
      <c r="P129" s="35" t="s">
        <v>919</v>
      </c>
    </row>
    <row r="130" spans="1:16" ht="15.75" x14ac:dyDescent="0.25">
      <c r="A130" s="12">
        <v>1376</v>
      </c>
      <c r="B130" s="12" t="s">
        <v>46</v>
      </c>
      <c r="C130" s="19" t="s">
        <v>149</v>
      </c>
      <c r="D130" s="12" t="s">
        <v>29</v>
      </c>
      <c r="E130" s="12">
        <v>40</v>
      </c>
      <c r="F130" s="20">
        <f t="shared" si="4"/>
        <v>12.732365673542144</v>
      </c>
      <c r="G130" s="20">
        <v>1</v>
      </c>
      <c r="H130" s="12">
        <v>3</v>
      </c>
      <c r="I130" s="9">
        <f t="shared" si="5"/>
        <v>1.2732365673542146E-2</v>
      </c>
      <c r="J130" s="9">
        <f t="shared" si="6"/>
        <v>-1.9388637255257484</v>
      </c>
      <c r="K130" s="9">
        <f t="shared" si="7"/>
        <v>0.14386732971233054</v>
      </c>
      <c r="L130" s="12" t="s">
        <v>142</v>
      </c>
      <c r="M130" s="12"/>
      <c r="N130" s="8" t="s">
        <v>45</v>
      </c>
      <c r="O130" s="35" t="s">
        <v>920</v>
      </c>
      <c r="P130" s="35" t="s">
        <v>921</v>
      </c>
    </row>
    <row r="131" spans="1:16" ht="15.75" x14ac:dyDescent="0.25">
      <c r="A131" s="12">
        <v>1377</v>
      </c>
      <c r="B131" s="12" t="s">
        <v>50</v>
      </c>
      <c r="C131" s="12" t="s">
        <v>122</v>
      </c>
      <c r="D131" s="12" t="s">
        <v>107</v>
      </c>
      <c r="E131" s="12">
        <v>33</v>
      </c>
      <c r="F131" s="20">
        <f t="shared" si="4"/>
        <v>10.504201680672269</v>
      </c>
      <c r="G131" s="20">
        <v>1</v>
      </c>
      <c r="H131" s="12">
        <v>3</v>
      </c>
      <c r="I131" s="9">
        <f t="shared" si="5"/>
        <v>8.6659663865546223E-3</v>
      </c>
      <c r="J131" s="9">
        <f t="shared" si="6"/>
        <v>-2.3468845098310025</v>
      </c>
      <c r="K131" s="9">
        <f t="shared" si="7"/>
        <v>9.5666747223737858E-2</v>
      </c>
      <c r="L131" s="12" t="s">
        <v>142</v>
      </c>
      <c r="M131" s="12" t="s">
        <v>51</v>
      </c>
      <c r="N131" s="8" t="s">
        <v>45</v>
      </c>
      <c r="O131" s="35" t="s">
        <v>930</v>
      </c>
      <c r="P131" s="35" t="s">
        <v>931</v>
      </c>
    </row>
    <row r="132" spans="1:16" ht="15.75" x14ac:dyDescent="0.25">
      <c r="A132" s="12">
        <v>1378</v>
      </c>
      <c r="B132" s="12" t="s">
        <v>50</v>
      </c>
      <c r="C132" s="12" t="s">
        <v>122</v>
      </c>
      <c r="D132" s="12" t="s">
        <v>107</v>
      </c>
      <c r="E132" s="12">
        <v>33</v>
      </c>
      <c r="F132" s="20">
        <f t="shared" si="4"/>
        <v>10.504201680672269</v>
      </c>
      <c r="G132" s="20">
        <v>1</v>
      </c>
      <c r="H132" s="12">
        <v>3</v>
      </c>
      <c r="I132" s="9">
        <f t="shared" si="5"/>
        <v>8.6659663865546223E-3</v>
      </c>
      <c r="J132" s="9">
        <f t="shared" si="6"/>
        <v>-2.3468845098310025</v>
      </c>
      <c r="K132" s="9">
        <f t="shared" si="7"/>
        <v>9.5666747223737858E-2</v>
      </c>
      <c r="L132" s="12" t="s">
        <v>142</v>
      </c>
      <c r="M132" s="12"/>
      <c r="N132" s="8" t="s">
        <v>45</v>
      </c>
      <c r="O132" s="35" t="s">
        <v>1067</v>
      </c>
      <c r="P132" s="35" t="s">
        <v>1068</v>
      </c>
    </row>
    <row r="133" spans="1:16" ht="15.75" x14ac:dyDescent="0.25">
      <c r="A133" s="12">
        <v>1379</v>
      </c>
      <c r="B133" s="12" t="s">
        <v>53</v>
      </c>
      <c r="C133" s="29" t="s">
        <v>146</v>
      </c>
      <c r="D133" s="23" t="s">
        <v>27</v>
      </c>
      <c r="E133" s="12">
        <v>70</v>
      </c>
      <c r="F133" s="20">
        <f t="shared" ref="F133:F198" si="8">E133/3.1416</f>
        <v>22.281639928698752</v>
      </c>
      <c r="G133" s="20">
        <v>2</v>
      </c>
      <c r="H133" s="12">
        <v>4</v>
      </c>
      <c r="I133" s="9">
        <f t="shared" ref="I133:I198" si="9">(3.1416*((F133/100)^2)/4)</f>
        <v>3.8992869875222817E-2</v>
      </c>
      <c r="J133" s="9">
        <f t="shared" ref="J133:J198" si="10">(((LN(F133))*2.121)+(-7.335))</f>
        <v>-0.75191863931471659</v>
      </c>
      <c r="K133" s="9">
        <f t="shared" ref="K133:K198" si="11">EXP(J133)</f>
        <v>0.47146112057859513</v>
      </c>
      <c r="L133" s="12" t="s">
        <v>142</v>
      </c>
      <c r="M133" s="12"/>
      <c r="N133" s="8" t="s">
        <v>45</v>
      </c>
      <c r="O133" s="35" t="s">
        <v>1071</v>
      </c>
      <c r="P133" s="35" t="s">
        <v>1072</v>
      </c>
    </row>
    <row r="134" spans="1:16" ht="15.75" x14ac:dyDescent="0.25">
      <c r="A134" s="12">
        <v>1380</v>
      </c>
      <c r="B134" s="12" t="s">
        <v>50</v>
      </c>
      <c r="C134" s="12" t="s">
        <v>122</v>
      </c>
      <c r="D134" s="12" t="s">
        <v>107</v>
      </c>
      <c r="E134" s="12">
        <v>34</v>
      </c>
      <c r="F134" s="20">
        <f t="shared" si="8"/>
        <v>10.822510822510823</v>
      </c>
      <c r="G134" s="20">
        <v>1</v>
      </c>
      <c r="H134" s="12">
        <v>3</v>
      </c>
      <c r="I134" s="9">
        <f t="shared" si="9"/>
        <v>9.1991341991342016E-3</v>
      </c>
      <c r="J134" s="9">
        <f t="shared" si="10"/>
        <v>-2.2835663749905279</v>
      </c>
      <c r="K134" s="9">
        <f t="shared" si="11"/>
        <v>0.10192007258416352</v>
      </c>
      <c r="L134" s="12" t="s">
        <v>142</v>
      </c>
      <c r="M134" s="12"/>
      <c r="N134" s="8" t="s">
        <v>45</v>
      </c>
      <c r="O134" s="35" t="s">
        <v>1073</v>
      </c>
      <c r="P134" s="35" t="s">
        <v>1074</v>
      </c>
    </row>
    <row r="135" spans="1:16" ht="15.75" x14ac:dyDescent="0.25">
      <c r="A135" s="12">
        <v>1381</v>
      </c>
      <c r="B135" s="12" t="s">
        <v>55</v>
      </c>
      <c r="C135" s="30" t="s">
        <v>147</v>
      </c>
      <c r="D135" s="12" t="s">
        <v>113</v>
      </c>
      <c r="E135" s="12">
        <v>39</v>
      </c>
      <c r="F135" s="20">
        <f t="shared" si="8"/>
        <v>12.41405653170359</v>
      </c>
      <c r="G135" s="20">
        <v>1</v>
      </c>
      <c r="H135" s="12">
        <v>3</v>
      </c>
      <c r="I135" s="9">
        <f t="shared" si="9"/>
        <v>1.2103705118411001E-2</v>
      </c>
      <c r="J135" s="9">
        <f t="shared" si="10"/>
        <v>-1.9925627962604269</v>
      </c>
      <c r="K135" s="9">
        <f t="shared" si="11"/>
        <v>0.13634555143976687</v>
      </c>
      <c r="L135" s="12" t="s">
        <v>142</v>
      </c>
      <c r="M135" s="12" t="s">
        <v>51</v>
      </c>
      <c r="N135" s="8" t="s">
        <v>45</v>
      </c>
      <c r="O135" s="35" t="s">
        <v>406</v>
      </c>
      <c r="P135" s="35" t="s">
        <v>407</v>
      </c>
    </row>
    <row r="136" spans="1:16" ht="15.75" x14ac:dyDescent="0.25">
      <c r="A136" s="12">
        <v>1382</v>
      </c>
      <c r="B136" s="12" t="s">
        <v>50</v>
      </c>
      <c r="C136" s="12" t="s">
        <v>122</v>
      </c>
      <c r="D136" s="12" t="s">
        <v>107</v>
      </c>
      <c r="E136" s="12">
        <v>33</v>
      </c>
      <c r="F136" s="20">
        <f t="shared" si="8"/>
        <v>10.504201680672269</v>
      </c>
      <c r="G136" s="20">
        <v>1</v>
      </c>
      <c r="H136" s="12">
        <v>2</v>
      </c>
      <c r="I136" s="9">
        <f t="shared" si="9"/>
        <v>8.6659663865546223E-3</v>
      </c>
      <c r="J136" s="9">
        <f t="shared" si="10"/>
        <v>-2.3468845098310025</v>
      </c>
      <c r="K136" s="9">
        <f t="shared" si="11"/>
        <v>9.5666747223737858E-2</v>
      </c>
      <c r="L136" s="12" t="s">
        <v>142</v>
      </c>
      <c r="M136" s="12"/>
      <c r="N136" s="8" t="s">
        <v>45</v>
      </c>
      <c r="O136" s="35" t="s">
        <v>449</v>
      </c>
      <c r="P136" s="35" t="s">
        <v>450</v>
      </c>
    </row>
    <row r="137" spans="1:16" ht="15.75" x14ac:dyDescent="0.25">
      <c r="A137" s="12">
        <v>1383</v>
      </c>
      <c r="B137" s="12" t="s">
        <v>105</v>
      </c>
      <c r="C137" s="12" t="s">
        <v>127</v>
      </c>
      <c r="D137" s="15" t="s">
        <v>28</v>
      </c>
      <c r="E137" s="12">
        <v>35</v>
      </c>
      <c r="F137" s="20">
        <f t="shared" si="8"/>
        <v>11.140819964349376</v>
      </c>
      <c r="G137" s="20">
        <v>1</v>
      </c>
      <c r="H137" s="12">
        <v>3</v>
      </c>
      <c r="I137" s="9">
        <f t="shared" si="9"/>
        <v>9.7482174688057043E-3</v>
      </c>
      <c r="J137" s="9">
        <f t="shared" si="10"/>
        <v>-2.2220838092823607</v>
      </c>
      <c r="K137" s="9">
        <f t="shared" si="11"/>
        <v>0.10838302379668988</v>
      </c>
      <c r="L137" s="12" t="s">
        <v>142</v>
      </c>
      <c r="M137" s="12"/>
      <c r="N137" s="8" t="s">
        <v>45</v>
      </c>
      <c r="O137" s="35" t="s">
        <v>451</v>
      </c>
      <c r="P137" s="35" t="s">
        <v>452</v>
      </c>
    </row>
    <row r="138" spans="1:16" ht="15.75" x14ac:dyDescent="0.25">
      <c r="A138" s="12">
        <v>1384</v>
      </c>
      <c r="B138" s="12" t="s">
        <v>54</v>
      </c>
      <c r="C138" s="12" t="s">
        <v>19</v>
      </c>
      <c r="D138" s="12" t="s">
        <v>7</v>
      </c>
      <c r="E138" s="12">
        <v>110</v>
      </c>
      <c r="F138" s="20">
        <f t="shared" si="8"/>
        <v>35.0140056022409</v>
      </c>
      <c r="G138" s="20">
        <v>3</v>
      </c>
      <c r="H138" s="12">
        <v>4</v>
      </c>
      <c r="I138" s="9">
        <f t="shared" si="9"/>
        <v>9.6288515406162484E-2</v>
      </c>
      <c r="J138" s="9">
        <f t="shared" si="10"/>
        <v>0.20674180814430887</v>
      </c>
      <c r="K138" s="9">
        <f t="shared" si="11"/>
        <v>1.229665041291734</v>
      </c>
      <c r="L138" s="12" t="s">
        <v>142</v>
      </c>
      <c r="M138" s="12"/>
      <c r="N138" s="8" t="s">
        <v>45</v>
      </c>
      <c r="O138" s="35" t="s">
        <v>453</v>
      </c>
      <c r="P138" s="35" t="s">
        <v>454</v>
      </c>
    </row>
    <row r="139" spans="1:16" ht="15.75" x14ac:dyDescent="0.25">
      <c r="A139" s="12">
        <v>1385</v>
      </c>
      <c r="B139" s="12" t="s">
        <v>66</v>
      </c>
      <c r="C139" s="30" t="s">
        <v>156</v>
      </c>
      <c r="D139" s="12" t="s">
        <v>10</v>
      </c>
      <c r="E139" s="12">
        <v>54</v>
      </c>
      <c r="F139" s="20">
        <f t="shared" si="8"/>
        <v>17.188693659281896</v>
      </c>
      <c r="G139" s="20">
        <v>1</v>
      </c>
      <c r="H139" s="12">
        <v>4</v>
      </c>
      <c r="I139" s="9">
        <f t="shared" si="9"/>
        <v>2.3204736440030557E-2</v>
      </c>
      <c r="J139" s="9">
        <f t="shared" si="10"/>
        <v>-1.3023418849385804</v>
      </c>
      <c r="K139" s="9">
        <f t="shared" si="11"/>
        <v>0.27189430168966694</v>
      </c>
      <c r="L139" s="12" t="s">
        <v>142</v>
      </c>
      <c r="M139" s="12"/>
      <c r="N139" s="8" t="s">
        <v>45</v>
      </c>
      <c r="O139" s="35" t="s">
        <v>455</v>
      </c>
      <c r="P139" s="35" t="s">
        <v>456</v>
      </c>
    </row>
    <row r="140" spans="1:16" ht="15.75" x14ac:dyDescent="0.25">
      <c r="A140" s="12">
        <v>1386</v>
      </c>
      <c r="B140" s="12" t="s">
        <v>76</v>
      </c>
      <c r="C140" s="12" t="s">
        <v>163</v>
      </c>
      <c r="D140" s="12" t="s">
        <v>33</v>
      </c>
      <c r="E140" s="12">
        <v>57</v>
      </c>
      <c r="F140" s="20">
        <f t="shared" si="8"/>
        <v>18.143621084797555</v>
      </c>
      <c r="G140" s="20">
        <v>1</v>
      </c>
      <c r="H140" s="12">
        <v>4</v>
      </c>
      <c r="I140" s="9">
        <f t="shared" si="9"/>
        <v>2.585466004583652E-2</v>
      </c>
      <c r="J140" s="9">
        <f t="shared" si="10"/>
        <v>-1.1876653086243261</v>
      </c>
      <c r="K140" s="9">
        <f t="shared" si="11"/>
        <v>0.30493235659601403</v>
      </c>
      <c r="L140" s="12" t="s">
        <v>142</v>
      </c>
      <c r="M140" s="12"/>
      <c r="N140" s="8" t="s">
        <v>45</v>
      </c>
      <c r="O140" s="35" t="s">
        <v>457</v>
      </c>
      <c r="P140" s="35" t="s">
        <v>458</v>
      </c>
    </row>
    <row r="141" spans="1:16" ht="15.75" x14ac:dyDescent="0.25">
      <c r="A141" s="12">
        <v>1387</v>
      </c>
      <c r="B141" s="12" t="s">
        <v>9</v>
      </c>
      <c r="C141" s="12" t="s">
        <v>129</v>
      </c>
      <c r="D141" s="12" t="s">
        <v>13</v>
      </c>
      <c r="E141" s="12">
        <v>36</v>
      </c>
      <c r="F141" s="20">
        <f t="shared" si="8"/>
        <v>11.45912910618793</v>
      </c>
      <c r="G141" s="20">
        <v>1</v>
      </c>
      <c r="H141" s="12">
        <v>3</v>
      </c>
      <c r="I141" s="9">
        <f t="shared" si="9"/>
        <v>1.0313216195569139E-2</v>
      </c>
      <c r="J141" s="9">
        <f t="shared" si="10"/>
        <v>-2.1623333792359976</v>
      </c>
      <c r="K141" s="9">
        <f t="shared" si="11"/>
        <v>0.11505633750415478</v>
      </c>
      <c r="L141" s="12" t="s">
        <v>142</v>
      </c>
      <c r="M141" s="12" t="s">
        <v>51</v>
      </c>
      <c r="N141" s="8" t="s">
        <v>45</v>
      </c>
      <c r="O141" s="35" t="s">
        <v>459</v>
      </c>
      <c r="P141" s="35" t="s">
        <v>460</v>
      </c>
    </row>
    <row r="142" spans="1:16" ht="15.75" x14ac:dyDescent="0.25">
      <c r="A142" s="12">
        <v>1388</v>
      </c>
      <c r="B142" s="12" t="s">
        <v>53</v>
      </c>
      <c r="C142" s="29" t="s">
        <v>146</v>
      </c>
      <c r="D142" s="23" t="s">
        <v>27</v>
      </c>
      <c r="E142" s="12">
        <v>350</v>
      </c>
      <c r="F142" s="20">
        <f t="shared" si="8"/>
        <v>111.40819964349376</v>
      </c>
      <c r="G142" s="20">
        <v>9</v>
      </c>
      <c r="H142" s="12">
        <v>16</v>
      </c>
      <c r="I142" s="9">
        <f t="shared" si="9"/>
        <v>0.97482174688057022</v>
      </c>
      <c r="J142" s="9">
        <f t="shared" si="10"/>
        <v>2.6616991729580119</v>
      </c>
      <c r="K142" s="9">
        <f t="shared" si="11"/>
        <v>14.320601616250627</v>
      </c>
      <c r="L142" s="12" t="s">
        <v>143</v>
      </c>
      <c r="M142" s="12"/>
      <c r="N142" s="8" t="s">
        <v>45</v>
      </c>
      <c r="O142" s="35" t="s">
        <v>461</v>
      </c>
      <c r="P142" s="35" t="s">
        <v>462</v>
      </c>
    </row>
    <row r="143" spans="1:16" ht="15.75" x14ac:dyDescent="0.25">
      <c r="A143" s="12">
        <v>1389</v>
      </c>
      <c r="B143" s="12" t="s">
        <v>66</v>
      </c>
      <c r="C143" s="30" t="s">
        <v>156</v>
      </c>
      <c r="D143" s="12" t="s">
        <v>10</v>
      </c>
      <c r="E143" s="12">
        <v>65</v>
      </c>
      <c r="F143" s="20">
        <f t="shared" si="8"/>
        <v>20.690094219505983</v>
      </c>
      <c r="G143" s="20">
        <v>2</v>
      </c>
      <c r="H143" s="12">
        <v>5</v>
      </c>
      <c r="I143" s="9">
        <f t="shared" si="9"/>
        <v>3.3621403106697222E-2</v>
      </c>
      <c r="J143" s="9">
        <f t="shared" si="10"/>
        <v>-0.90910164825276052</v>
      </c>
      <c r="K143" s="9">
        <f t="shared" si="11"/>
        <v>0.40288599484799426</v>
      </c>
      <c r="L143" s="12" t="s">
        <v>142</v>
      </c>
      <c r="M143" s="12"/>
      <c r="N143" s="8" t="s">
        <v>45</v>
      </c>
      <c r="O143" s="35" t="s">
        <v>463</v>
      </c>
      <c r="P143" s="35" t="s">
        <v>464</v>
      </c>
    </row>
    <row r="144" spans="1:16" ht="15.75" x14ac:dyDescent="0.25">
      <c r="A144" s="12">
        <v>1390</v>
      </c>
      <c r="B144" s="12" t="s">
        <v>69</v>
      </c>
      <c r="C144" s="30" t="s">
        <v>157</v>
      </c>
      <c r="D144" s="12" t="s">
        <v>11</v>
      </c>
      <c r="E144" s="12">
        <v>35</v>
      </c>
      <c r="F144" s="20">
        <f t="shared" si="8"/>
        <v>11.140819964349376</v>
      </c>
      <c r="G144" s="20">
        <v>1</v>
      </c>
      <c r="H144" s="12">
        <v>5</v>
      </c>
      <c r="I144" s="9">
        <f t="shared" si="9"/>
        <v>9.7482174688057043E-3</v>
      </c>
      <c r="J144" s="9">
        <f t="shared" si="10"/>
        <v>-2.2220838092823607</v>
      </c>
      <c r="K144" s="9">
        <f t="shared" si="11"/>
        <v>0.10838302379668988</v>
      </c>
      <c r="L144" s="12" t="s">
        <v>142</v>
      </c>
      <c r="M144" s="12"/>
      <c r="N144" s="8" t="s">
        <v>45</v>
      </c>
      <c r="O144" s="35" t="s">
        <v>465</v>
      </c>
      <c r="P144" s="35" t="s">
        <v>466</v>
      </c>
    </row>
    <row r="145" spans="1:16" ht="15.75" x14ac:dyDescent="0.25">
      <c r="A145" s="12">
        <v>1391</v>
      </c>
      <c r="B145" s="12" t="s">
        <v>53</v>
      </c>
      <c r="C145" s="29" t="s">
        <v>146</v>
      </c>
      <c r="D145" s="23" t="s">
        <v>27</v>
      </c>
      <c r="E145" s="12">
        <v>400</v>
      </c>
      <c r="F145" s="20">
        <f t="shared" si="8"/>
        <v>127.32365673542144</v>
      </c>
      <c r="G145" s="20">
        <v>9</v>
      </c>
      <c r="H145" s="12">
        <v>25</v>
      </c>
      <c r="I145" s="9">
        <f t="shared" si="9"/>
        <v>1.2732365673542143</v>
      </c>
      <c r="J145" s="9">
        <f t="shared" si="10"/>
        <v>2.9449192567146225</v>
      </c>
      <c r="K145" s="9">
        <f t="shared" si="11"/>
        <v>19.009127465098288</v>
      </c>
      <c r="L145" s="12" t="s">
        <v>144</v>
      </c>
      <c r="M145" s="12"/>
      <c r="N145" s="8" t="s">
        <v>45</v>
      </c>
      <c r="O145" s="35" t="s">
        <v>467</v>
      </c>
      <c r="P145" s="35" t="s">
        <v>468</v>
      </c>
    </row>
    <row r="146" spans="1:16" ht="15.75" x14ac:dyDescent="0.25">
      <c r="A146" s="12">
        <v>1392</v>
      </c>
      <c r="B146" s="12" t="s">
        <v>117</v>
      </c>
      <c r="C146" s="30" t="s">
        <v>160</v>
      </c>
      <c r="D146" s="12" t="s">
        <v>35</v>
      </c>
      <c r="E146" s="12">
        <v>54</v>
      </c>
      <c r="F146" s="20">
        <f t="shared" si="8"/>
        <v>17.188693659281896</v>
      </c>
      <c r="G146" s="20">
        <v>1</v>
      </c>
      <c r="H146" s="12">
        <v>6</v>
      </c>
      <c r="I146" s="9">
        <f t="shared" si="9"/>
        <v>2.3204736440030557E-2</v>
      </c>
      <c r="J146" s="9">
        <f t="shared" si="10"/>
        <v>-1.3023418849385804</v>
      </c>
      <c r="K146" s="9">
        <f t="shared" si="11"/>
        <v>0.27189430168966694</v>
      </c>
      <c r="L146" s="12" t="s">
        <v>142</v>
      </c>
      <c r="M146" s="12"/>
      <c r="N146" s="8" t="s">
        <v>45</v>
      </c>
      <c r="O146" s="35" t="s">
        <v>471</v>
      </c>
      <c r="P146" s="35" t="s">
        <v>472</v>
      </c>
    </row>
    <row r="147" spans="1:16" ht="15.75" x14ac:dyDescent="0.25">
      <c r="A147" s="12">
        <v>1393</v>
      </c>
      <c r="B147" s="12" t="s">
        <v>8</v>
      </c>
      <c r="C147" s="30" t="s">
        <v>151</v>
      </c>
      <c r="D147" s="12" t="s">
        <v>27</v>
      </c>
      <c r="E147" s="12">
        <v>209</v>
      </c>
      <c r="F147" s="20">
        <f t="shared" si="8"/>
        <v>66.526610644257701</v>
      </c>
      <c r="G147" s="20">
        <v>6</v>
      </c>
      <c r="H147" s="12">
        <v>14</v>
      </c>
      <c r="I147" s="9">
        <f t="shared" si="9"/>
        <v>0.34760154061624648</v>
      </c>
      <c r="J147" s="9">
        <f t="shared" si="10"/>
        <v>1.5681139007159564</v>
      </c>
      <c r="K147" s="9">
        <f t="shared" si="11"/>
        <v>4.797590922199972</v>
      </c>
      <c r="L147" s="12" t="s">
        <v>143</v>
      </c>
      <c r="M147" s="12"/>
      <c r="N147" s="8" t="s">
        <v>45</v>
      </c>
      <c r="O147" s="35" t="s">
        <v>475</v>
      </c>
      <c r="P147" s="35" t="s">
        <v>476</v>
      </c>
    </row>
    <row r="148" spans="1:16" ht="15.75" x14ac:dyDescent="0.25">
      <c r="A148" s="12">
        <v>1394</v>
      </c>
      <c r="B148" s="12" t="s">
        <v>53</v>
      </c>
      <c r="C148" s="29" t="s">
        <v>146</v>
      </c>
      <c r="D148" s="23" t="s">
        <v>27</v>
      </c>
      <c r="E148" s="12">
        <v>360</v>
      </c>
      <c r="F148" s="20">
        <f t="shared" si="8"/>
        <v>114.5912910618793</v>
      </c>
      <c r="G148" s="20">
        <v>9</v>
      </c>
      <c r="H148" s="12">
        <v>17</v>
      </c>
      <c r="I148" s="9">
        <f t="shared" si="9"/>
        <v>1.0313216195569139</v>
      </c>
      <c r="J148" s="9">
        <f t="shared" si="10"/>
        <v>2.7214496030043742</v>
      </c>
      <c r="K148" s="9">
        <f t="shared" si="11"/>
        <v>15.202343642973695</v>
      </c>
      <c r="L148" s="12" t="s">
        <v>143</v>
      </c>
      <c r="M148" s="12"/>
      <c r="N148" s="8" t="s">
        <v>45</v>
      </c>
      <c r="O148" s="35" t="s">
        <v>477</v>
      </c>
      <c r="P148" s="35" t="s">
        <v>478</v>
      </c>
    </row>
    <row r="149" spans="1:16" ht="15.75" x14ac:dyDescent="0.25">
      <c r="A149" s="144" t="s">
        <v>40</v>
      </c>
      <c r="B149" s="26" t="s">
        <v>24</v>
      </c>
      <c r="C149" s="13" t="s">
        <v>5</v>
      </c>
      <c r="D149" s="26" t="s">
        <v>23</v>
      </c>
      <c r="E149" s="13" t="s">
        <v>0</v>
      </c>
      <c r="F149" s="13" t="s">
        <v>1</v>
      </c>
      <c r="G149" s="26" t="s">
        <v>41</v>
      </c>
      <c r="H149" s="13" t="s">
        <v>4</v>
      </c>
      <c r="I149" s="26" t="s">
        <v>42</v>
      </c>
      <c r="J149" s="27" t="s">
        <v>43</v>
      </c>
      <c r="K149" s="27" t="s">
        <v>44</v>
      </c>
      <c r="L149" s="28" t="s">
        <v>37</v>
      </c>
      <c r="M149" s="28" t="s">
        <v>38</v>
      </c>
      <c r="N149" s="28" t="s">
        <v>39</v>
      </c>
      <c r="O149" s="11" t="s">
        <v>108</v>
      </c>
      <c r="P149" s="11" t="s">
        <v>109</v>
      </c>
    </row>
    <row r="150" spans="1:16" ht="15.75" x14ac:dyDescent="0.25">
      <c r="A150" s="12">
        <v>1395</v>
      </c>
      <c r="B150" s="12" t="s">
        <v>69</v>
      </c>
      <c r="C150" s="30" t="s">
        <v>157</v>
      </c>
      <c r="D150" s="12" t="s">
        <v>11</v>
      </c>
      <c r="E150" s="12">
        <v>103</v>
      </c>
      <c r="F150" s="20">
        <f t="shared" si="8"/>
        <v>32.785841609371019</v>
      </c>
      <c r="G150" s="20">
        <v>3</v>
      </c>
      <c r="H150" s="12">
        <v>12</v>
      </c>
      <c r="I150" s="9">
        <f t="shared" si="9"/>
        <v>8.4423542144130378E-2</v>
      </c>
      <c r="J150" s="9">
        <f t="shared" si="10"/>
        <v>6.7283136333650795E-2</v>
      </c>
      <c r="K150" s="9">
        <f t="shared" si="11"/>
        <v>1.0695982774405941</v>
      </c>
      <c r="L150" s="12" t="s">
        <v>143</v>
      </c>
      <c r="M150" s="12"/>
      <c r="N150" s="8" t="s">
        <v>45</v>
      </c>
      <c r="O150" s="35" t="s">
        <v>479</v>
      </c>
      <c r="P150" s="35" t="s">
        <v>480</v>
      </c>
    </row>
    <row r="151" spans="1:16" ht="15.75" x14ac:dyDescent="0.25">
      <c r="A151" s="12">
        <v>1396</v>
      </c>
      <c r="B151" s="12" t="s">
        <v>69</v>
      </c>
      <c r="C151" s="30" t="s">
        <v>157</v>
      </c>
      <c r="D151" s="12" t="s">
        <v>11</v>
      </c>
      <c r="E151" s="12">
        <v>47</v>
      </c>
      <c r="F151" s="20">
        <f t="shared" si="8"/>
        <v>14.96052966641202</v>
      </c>
      <c r="G151" s="20">
        <v>1</v>
      </c>
      <c r="H151" s="12">
        <v>4</v>
      </c>
      <c r="I151" s="9">
        <f t="shared" si="9"/>
        <v>1.7578622358034125E-2</v>
      </c>
      <c r="J151" s="9">
        <f t="shared" si="10"/>
        <v>-1.5968139844743723</v>
      </c>
      <c r="K151" s="9">
        <f t="shared" si="11"/>
        <v>0.202540789219636</v>
      </c>
      <c r="L151" s="12" t="s">
        <v>142</v>
      </c>
      <c r="M151" s="12"/>
      <c r="N151" s="8" t="s">
        <v>45</v>
      </c>
      <c r="O151" s="35" t="s">
        <v>481</v>
      </c>
      <c r="P151" s="35" t="s">
        <v>482</v>
      </c>
    </row>
    <row r="152" spans="1:16" ht="15.75" x14ac:dyDescent="0.25">
      <c r="A152" s="12">
        <v>1397</v>
      </c>
      <c r="B152" s="12" t="s">
        <v>66</v>
      </c>
      <c r="C152" s="30" t="s">
        <v>156</v>
      </c>
      <c r="D152" s="12" t="s">
        <v>10</v>
      </c>
      <c r="E152" s="12">
        <v>82</v>
      </c>
      <c r="F152" s="20">
        <f t="shared" si="8"/>
        <v>26.101349630761394</v>
      </c>
      <c r="G152" s="20">
        <v>2</v>
      </c>
      <c r="H152" s="12">
        <v>6</v>
      </c>
      <c r="I152" s="9">
        <f t="shared" si="9"/>
        <v>5.3507766743060854E-2</v>
      </c>
      <c r="J152" s="9">
        <f t="shared" si="10"/>
        <v>-0.41632552425392522</v>
      </c>
      <c r="K152" s="9">
        <f t="shared" si="11"/>
        <v>0.65946556350457108</v>
      </c>
      <c r="L152" s="12" t="s">
        <v>142</v>
      </c>
      <c r="M152" s="12"/>
      <c r="N152" s="8" t="s">
        <v>45</v>
      </c>
      <c r="O152" s="35" t="s">
        <v>483</v>
      </c>
      <c r="P152" s="35" t="s">
        <v>484</v>
      </c>
    </row>
    <row r="153" spans="1:16" ht="15.75" x14ac:dyDescent="0.25">
      <c r="A153" s="12">
        <v>1398</v>
      </c>
      <c r="B153" s="12" t="s">
        <v>53</v>
      </c>
      <c r="C153" s="29" t="s">
        <v>146</v>
      </c>
      <c r="D153" s="23" t="s">
        <v>27</v>
      </c>
      <c r="E153" s="12">
        <v>247</v>
      </c>
      <c r="F153" s="20">
        <f t="shared" si="8"/>
        <v>78.62235803412274</v>
      </c>
      <c r="G153" s="20">
        <v>7</v>
      </c>
      <c r="H153" s="12">
        <v>17</v>
      </c>
      <c r="I153" s="9">
        <f t="shared" si="9"/>
        <v>0.48549306086070793</v>
      </c>
      <c r="J153" s="9">
        <f t="shared" si="10"/>
        <v>1.9224356142865338</v>
      </c>
      <c r="K153" s="9">
        <f t="shared" si="11"/>
        <v>6.8375919413246882</v>
      </c>
      <c r="L153" s="12" t="s">
        <v>143</v>
      </c>
      <c r="M153" s="12"/>
      <c r="N153" s="8" t="s">
        <v>45</v>
      </c>
      <c r="O153" s="35" t="s">
        <v>485</v>
      </c>
      <c r="P153" s="35" t="s">
        <v>486</v>
      </c>
    </row>
    <row r="154" spans="1:16" ht="15.75" x14ac:dyDescent="0.25">
      <c r="A154" s="12">
        <v>1399</v>
      </c>
      <c r="B154" s="12" t="s">
        <v>63</v>
      </c>
      <c r="C154" s="16" t="s">
        <v>93</v>
      </c>
      <c r="D154" s="31" t="s">
        <v>92</v>
      </c>
      <c r="E154" s="12">
        <v>44</v>
      </c>
      <c r="F154" s="20">
        <f t="shared" si="8"/>
        <v>14.005602240896359</v>
      </c>
      <c r="G154" s="20">
        <v>1</v>
      </c>
      <c r="H154" s="12">
        <v>6</v>
      </c>
      <c r="I154" s="9">
        <f t="shared" si="9"/>
        <v>1.5406162464985993E-2</v>
      </c>
      <c r="J154" s="9">
        <f t="shared" si="10"/>
        <v>-1.7367108341607755</v>
      </c>
      <c r="K154" s="9">
        <f t="shared" si="11"/>
        <v>0.17609866680815789</v>
      </c>
      <c r="L154" s="12" t="s">
        <v>142</v>
      </c>
      <c r="M154" s="12"/>
      <c r="N154" s="8" t="s">
        <v>45</v>
      </c>
      <c r="O154" s="35" t="s">
        <v>487</v>
      </c>
      <c r="P154" s="35" t="s">
        <v>488</v>
      </c>
    </row>
    <row r="155" spans="1:16" ht="15.75" x14ac:dyDescent="0.25">
      <c r="A155" s="12">
        <v>1400</v>
      </c>
      <c r="B155" s="12" t="s">
        <v>105</v>
      </c>
      <c r="C155" s="12" t="s">
        <v>127</v>
      </c>
      <c r="D155" s="15" t="s">
        <v>28</v>
      </c>
      <c r="E155" s="12">
        <v>52</v>
      </c>
      <c r="F155" s="20">
        <f t="shared" si="8"/>
        <v>16.552075375604787</v>
      </c>
      <c r="G155" s="20">
        <v>1</v>
      </c>
      <c r="H155" s="12">
        <v>5</v>
      </c>
      <c r="I155" s="9">
        <f t="shared" si="9"/>
        <v>2.1517697988286219E-2</v>
      </c>
      <c r="J155" s="9">
        <f t="shared" si="10"/>
        <v>-1.382389120590199</v>
      </c>
      <c r="K155" s="9">
        <f t="shared" si="11"/>
        <v>0.25097821897939893</v>
      </c>
      <c r="L155" s="12" t="s">
        <v>142</v>
      </c>
      <c r="M155" s="12"/>
      <c r="N155" s="8" t="s">
        <v>45</v>
      </c>
      <c r="O155" s="35" t="s">
        <v>489</v>
      </c>
      <c r="P155" s="35" t="s">
        <v>490</v>
      </c>
    </row>
    <row r="156" spans="1:16" ht="15.75" x14ac:dyDescent="0.25">
      <c r="A156" s="12">
        <v>1401</v>
      </c>
      <c r="B156" s="12" t="s">
        <v>9</v>
      </c>
      <c r="C156" s="12" t="s">
        <v>129</v>
      </c>
      <c r="D156" s="12" t="s">
        <v>13</v>
      </c>
      <c r="E156" s="12">
        <v>39</v>
      </c>
      <c r="F156" s="20">
        <f t="shared" si="8"/>
        <v>12.41405653170359</v>
      </c>
      <c r="G156" s="20">
        <v>1</v>
      </c>
      <c r="H156" s="12">
        <v>3</v>
      </c>
      <c r="I156" s="9">
        <f t="shared" si="9"/>
        <v>1.2103705118411001E-2</v>
      </c>
      <c r="J156" s="9">
        <f t="shared" si="10"/>
        <v>-1.9925627962604269</v>
      </c>
      <c r="K156" s="9">
        <f t="shared" si="11"/>
        <v>0.13634555143976687</v>
      </c>
      <c r="L156" s="12" t="s">
        <v>142</v>
      </c>
      <c r="M156" s="12" t="s">
        <v>51</v>
      </c>
      <c r="N156" s="8" t="s">
        <v>45</v>
      </c>
      <c r="O156" s="35" t="s">
        <v>491</v>
      </c>
      <c r="P156" s="35" t="s">
        <v>492</v>
      </c>
    </row>
    <row r="157" spans="1:16" ht="15.75" x14ac:dyDescent="0.25">
      <c r="A157" s="12">
        <v>1402</v>
      </c>
      <c r="B157" s="12" t="s">
        <v>14</v>
      </c>
      <c r="C157" s="8" t="s">
        <v>91</v>
      </c>
      <c r="D157" s="8" t="s">
        <v>31</v>
      </c>
      <c r="E157" s="12">
        <v>90</v>
      </c>
      <c r="F157" s="20">
        <f t="shared" si="8"/>
        <v>28.647822765469826</v>
      </c>
      <c r="G157" s="20">
        <v>2</v>
      </c>
      <c r="H157" s="12">
        <v>10</v>
      </c>
      <c r="I157" s="9">
        <f t="shared" si="9"/>
        <v>6.445760122230712E-2</v>
      </c>
      <c r="J157" s="9">
        <f t="shared" si="10"/>
        <v>-0.21888073693091492</v>
      </c>
      <c r="K157" s="9">
        <f t="shared" si="11"/>
        <v>0.80341753048051878</v>
      </c>
      <c r="L157" s="12" t="s">
        <v>142</v>
      </c>
      <c r="M157" s="12"/>
      <c r="N157" s="8" t="s">
        <v>45</v>
      </c>
      <c r="O157" s="35" t="s">
        <v>493</v>
      </c>
      <c r="P157" s="35" t="s">
        <v>494</v>
      </c>
    </row>
    <row r="158" spans="1:16" ht="15.75" x14ac:dyDescent="0.25">
      <c r="A158" s="12">
        <v>1403</v>
      </c>
      <c r="B158" s="12" t="s">
        <v>65</v>
      </c>
      <c r="C158" s="32" t="s">
        <v>128</v>
      </c>
      <c r="D158" s="33" t="s">
        <v>11</v>
      </c>
      <c r="E158" s="12">
        <v>186</v>
      </c>
      <c r="F158" s="20">
        <f t="shared" si="8"/>
        <v>59.205500381970971</v>
      </c>
      <c r="G158" s="20">
        <v>5</v>
      </c>
      <c r="H158" s="12">
        <v>7</v>
      </c>
      <c r="I158" s="9">
        <f t="shared" si="9"/>
        <v>0.27530557677616496</v>
      </c>
      <c r="J158" s="9">
        <f t="shared" si="10"/>
        <v>1.3208316472442929</v>
      </c>
      <c r="K158" s="9">
        <f t="shared" si="11"/>
        <v>3.746535878237057</v>
      </c>
      <c r="L158" s="12" t="s">
        <v>142</v>
      </c>
      <c r="M158" s="12"/>
      <c r="N158" s="8" t="s">
        <v>45</v>
      </c>
      <c r="O158" s="35" t="s">
        <v>495</v>
      </c>
      <c r="P158" s="35" t="s">
        <v>496</v>
      </c>
    </row>
    <row r="159" spans="1:16" ht="15.75" x14ac:dyDescent="0.25">
      <c r="A159" s="12">
        <v>1404</v>
      </c>
      <c r="B159" s="12" t="s">
        <v>63</v>
      </c>
      <c r="C159" s="16" t="s">
        <v>93</v>
      </c>
      <c r="D159" s="31" t="s">
        <v>92</v>
      </c>
      <c r="E159" s="12">
        <v>40</v>
      </c>
      <c r="F159" s="20">
        <f t="shared" si="8"/>
        <v>12.732365673542144</v>
      </c>
      <c r="G159" s="20">
        <v>1</v>
      </c>
      <c r="H159" s="12">
        <v>3</v>
      </c>
      <c r="I159" s="9">
        <f t="shared" si="9"/>
        <v>1.2732365673542146E-2</v>
      </c>
      <c r="J159" s="9">
        <f t="shared" si="10"/>
        <v>-1.9388637255257484</v>
      </c>
      <c r="K159" s="9">
        <f t="shared" si="11"/>
        <v>0.14386732971233054</v>
      </c>
      <c r="L159" s="12" t="s">
        <v>142</v>
      </c>
      <c r="M159" s="12"/>
      <c r="N159" s="8" t="s">
        <v>45</v>
      </c>
      <c r="O159" s="35" t="s">
        <v>497</v>
      </c>
      <c r="P159" s="35" t="s">
        <v>498</v>
      </c>
    </row>
    <row r="160" spans="1:16" ht="15.75" x14ac:dyDescent="0.25">
      <c r="A160" s="12">
        <v>1405</v>
      </c>
      <c r="B160" s="12" t="s">
        <v>105</v>
      </c>
      <c r="C160" s="12" t="s">
        <v>127</v>
      </c>
      <c r="D160" s="15" t="s">
        <v>28</v>
      </c>
      <c r="E160" s="12">
        <v>55</v>
      </c>
      <c r="F160" s="20">
        <f t="shared" si="8"/>
        <v>17.50700280112045</v>
      </c>
      <c r="G160" s="20">
        <v>1</v>
      </c>
      <c r="H160" s="12">
        <v>7</v>
      </c>
      <c r="I160" s="9">
        <f t="shared" si="9"/>
        <v>2.4072128851540621E-2</v>
      </c>
      <c r="J160" s="9">
        <f t="shared" si="10"/>
        <v>-1.2634233618233353</v>
      </c>
      <c r="K160" s="9">
        <f t="shared" si="11"/>
        <v>0.28268463636772356</v>
      </c>
      <c r="L160" s="12" t="s">
        <v>142</v>
      </c>
      <c r="M160" s="12"/>
      <c r="N160" s="8" t="s">
        <v>45</v>
      </c>
      <c r="O160" s="35" t="s">
        <v>499</v>
      </c>
      <c r="P160" s="35" t="s">
        <v>500</v>
      </c>
    </row>
    <row r="161" spans="1:16" ht="15.75" x14ac:dyDescent="0.25">
      <c r="A161" s="12">
        <v>1406</v>
      </c>
      <c r="B161" s="12" t="s">
        <v>8</v>
      </c>
      <c r="C161" s="30" t="s">
        <v>151</v>
      </c>
      <c r="D161" s="12" t="s">
        <v>27</v>
      </c>
      <c r="E161" s="12">
        <v>280</v>
      </c>
      <c r="F161" s="20">
        <f t="shared" si="8"/>
        <v>89.126559714795007</v>
      </c>
      <c r="G161" s="20">
        <v>8</v>
      </c>
      <c r="H161" s="12">
        <v>10</v>
      </c>
      <c r="I161" s="9">
        <f t="shared" si="9"/>
        <v>0.62388591800356508</v>
      </c>
      <c r="J161" s="9">
        <f t="shared" si="10"/>
        <v>2.1884117006205708</v>
      </c>
      <c r="K161" s="9">
        <f t="shared" si="11"/>
        <v>8.9210325856974073</v>
      </c>
      <c r="L161" s="12" t="s">
        <v>142</v>
      </c>
      <c r="M161" s="12"/>
      <c r="N161" s="8" t="s">
        <v>45</v>
      </c>
      <c r="O161" s="35" t="s">
        <v>501</v>
      </c>
      <c r="P161" s="35" t="s">
        <v>502</v>
      </c>
    </row>
    <row r="162" spans="1:16" ht="15.75" x14ac:dyDescent="0.25">
      <c r="A162" s="12">
        <v>1407</v>
      </c>
      <c r="B162" s="12" t="s">
        <v>9</v>
      </c>
      <c r="C162" s="12" t="s">
        <v>129</v>
      </c>
      <c r="D162" s="12" t="s">
        <v>13</v>
      </c>
      <c r="E162" s="12">
        <v>52</v>
      </c>
      <c r="F162" s="20">
        <f t="shared" si="8"/>
        <v>16.552075375604787</v>
      </c>
      <c r="G162" s="20">
        <v>1</v>
      </c>
      <c r="H162" s="12">
        <v>4</v>
      </c>
      <c r="I162" s="9">
        <f t="shared" si="9"/>
        <v>2.1517697988286219E-2</v>
      </c>
      <c r="J162" s="9">
        <f t="shared" si="10"/>
        <v>-1.382389120590199</v>
      </c>
      <c r="K162" s="9">
        <f t="shared" si="11"/>
        <v>0.25097821897939893</v>
      </c>
      <c r="L162" s="12" t="s">
        <v>142</v>
      </c>
      <c r="M162" s="12"/>
      <c r="N162" s="8" t="s">
        <v>45</v>
      </c>
      <c r="O162" s="35" t="s">
        <v>503</v>
      </c>
      <c r="P162" s="35" t="s">
        <v>496</v>
      </c>
    </row>
    <row r="163" spans="1:16" ht="15.75" x14ac:dyDescent="0.25">
      <c r="A163" s="12">
        <v>1408</v>
      </c>
      <c r="B163" s="12" t="s">
        <v>105</v>
      </c>
      <c r="C163" s="12" t="s">
        <v>127</v>
      </c>
      <c r="D163" s="15" t="s">
        <v>28</v>
      </c>
      <c r="E163" s="12">
        <v>57</v>
      </c>
      <c r="F163" s="20">
        <f t="shared" si="8"/>
        <v>18.143621084797555</v>
      </c>
      <c r="G163" s="20">
        <v>1</v>
      </c>
      <c r="H163" s="12">
        <v>5</v>
      </c>
      <c r="I163" s="9">
        <f t="shared" si="9"/>
        <v>2.585466004583652E-2</v>
      </c>
      <c r="J163" s="9">
        <f t="shared" si="10"/>
        <v>-1.1876653086243261</v>
      </c>
      <c r="K163" s="9">
        <f t="shared" si="11"/>
        <v>0.30493235659601403</v>
      </c>
      <c r="L163" s="12" t="s">
        <v>142</v>
      </c>
      <c r="M163" s="12"/>
      <c r="N163" s="8" t="s">
        <v>45</v>
      </c>
      <c r="O163" s="35" t="s">
        <v>504</v>
      </c>
      <c r="P163" s="35" t="s">
        <v>505</v>
      </c>
    </row>
    <row r="164" spans="1:16" ht="15.75" x14ac:dyDescent="0.25">
      <c r="A164" s="12">
        <v>1409</v>
      </c>
      <c r="B164" s="12" t="s">
        <v>104</v>
      </c>
      <c r="C164" s="17" t="s">
        <v>145</v>
      </c>
      <c r="D164" s="15" t="s">
        <v>28</v>
      </c>
      <c r="E164" s="12">
        <v>68</v>
      </c>
      <c r="F164" s="20">
        <f t="shared" si="8"/>
        <v>21.645021645021647</v>
      </c>
      <c r="G164" s="20">
        <v>2</v>
      </c>
      <c r="H164" s="12">
        <v>7</v>
      </c>
      <c r="I164" s="9">
        <f t="shared" si="9"/>
        <v>3.6796536796536806E-2</v>
      </c>
      <c r="J164" s="9">
        <f t="shared" si="10"/>
        <v>-0.81340120502288382</v>
      </c>
      <c r="K164" s="9">
        <f t="shared" si="11"/>
        <v>0.44334758292145954</v>
      </c>
      <c r="L164" s="12" t="s">
        <v>142</v>
      </c>
      <c r="M164" s="12"/>
      <c r="N164" s="8" t="s">
        <v>45</v>
      </c>
      <c r="O164" s="35" t="s">
        <v>506</v>
      </c>
      <c r="P164" s="35" t="s">
        <v>507</v>
      </c>
    </row>
    <row r="165" spans="1:16" ht="15.75" x14ac:dyDescent="0.25">
      <c r="A165" s="12">
        <v>1410</v>
      </c>
      <c r="B165" s="12" t="s">
        <v>104</v>
      </c>
      <c r="C165" s="17" t="s">
        <v>145</v>
      </c>
      <c r="D165" s="15" t="s">
        <v>28</v>
      </c>
      <c r="E165" s="12">
        <v>122</v>
      </c>
      <c r="F165" s="20">
        <f t="shared" si="8"/>
        <v>38.833715304303539</v>
      </c>
      <c r="G165" s="20">
        <v>3</v>
      </c>
      <c r="H165" s="12">
        <v>9</v>
      </c>
      <c r="I165" s="9">
        <f t="shared" si="9"/>
        <v>0.11844283167812579</v>
      </c>
      <c r="J165" s="9">
        <f t="shared" si="10"/>
        <v>0.42635158817783037</v>
      </c>
      <c r="K165" s="9">
        <f t="shared" si="11"/>
        <v>1.5316591937418771</v>
      </c>
      <c r="L165" s="12" t="s">
        <v>142</v>
      </c>
      <c r="M165" s="12"/>
      <c r="N165" s="8" t="s">
        <v>45</v>
      </c>
      <c r="O165" s="35" t="s">
        <v>508</v>
      </c>
      <c r="P165" s="35" t="s">
        <v>509</v>
      </c>
    </row>
    <row r="166" spans="1:16" ht="15.75" x14ac:dyDescent="0.25">
      <c r="A166" s="12">
        <v>1411</v>
      </c>
      <c r="B166" s="12" t="s">
        <v>55</v>
      </c>
      <c r="C166" s="30" t="s">
        <v>147</v>
      </c>
      <c r="D166" s="12" t="s">
        <v>113</v>
      </c>
      <c r="E166" s="12">
        <v>45</v>
      </c>
      <c r="F166" s="20">
        <f t="shared" si="8"/>
        <v>14.323911382734913</v>
      </c>
      <c r="G166" s="20">
        <v>1</v>
      </c>
      <c r="H166" s="12">
        <v>3</v>
      </c>
      <c r="I166" s="9">
        <f t="shared" si="9"/>
        <v>1.611440030557678E-2</v>
      </c>
      <c r="J166" s="9">
        <f t="shared" si="10"/>
        <v>-1.6890459068985582</v>
      </c>
      <c r="K166" s="9">
        <f t="shared" si="11"/>
        <v>0.18469565680810318</v>
      </c>
      <c r="L166" s="12" t="s">
        <v>142</v>
      </c>
      <c r="M166" s="12" t="s">
        <v>51</v>
      </c>
      <c r="N166" s="8" t="s">
        <v>45</v>
      </c>
      <c r="O166" s="35" t="s">
        <v>510</v>
      </c>
      <c r="P166" s="35" t="s">
        <v>511</v>
      </c>
    </row>
    <row r="167" spans="1:16" ht="15.75" x14ac:dyDescent="0.25">
      <c r="A167" s="12">
        <v>1412</v>
      </c>
      <c r="B167" s="12" t="s">
        <v>104</v>
      </c>
      <c r="C167" s="17" t="s">
        <v>145</v>
      </c>
      <c r="D167" s="15" t="s">
        <v>28</v>
      </c>
      <c r="E167" s="12">
        <v>91</v>
      </c>
      <c r="F167" s="20">
        <f t="shared" si="8"/>
        <v>28.966131907308377</v>
      </c>
      <c r="G167" s="20">
        <v>2</v>
      </c>
      <c r="H167" s="12">
        <v>6</v>
      </c>
      <c r="I167" s="9">
        <f t="shared" si="9"/>
        <v>6.5897950089126564E-2</v>
      </c>
      <c r="J167" s="9">
        <f t="shared" si="10"/>
        <v>-0.19544403437916813</v>
      </c>
      <c r="K167" s="9">
        <f t="shared" si="11"/>
        <v>0.82246937228519257</v>
      </c>
      <c r="L167" s="12" t="s">
        <v>142</v>
      </c>
      <c r="M167" s="12"/>
      <c r="N167" s="8" t="s">
        <v>45</v>
      </c>
      <c r="O167" s="35" t="s">
        <v>512</v>
      </c>
      <c r="P167" s="35" t="s">
        <v>513</v>
      </c>
    </row>
    <row r="168" spans="1:16" ht="15.75" x14ac:dyDescent="0.25">
      <c r="A168" s="12">
        <v>1413</v>
      </c>
      <c r="B168" s="12" t="s">
        <v>9</v>
      </c>
      <c r="C168" s="12" t="s">
        <v>129</v>
      </c>
      <c r="D168" s="12" t="s">
        <v>13</v>
      </c>
      <c r="E168" s="12">
        <v>61</v>
      </c>
      <c r="F168" s="20">
        <f t="shared" si="8"/>
        <v>19.416857652151769</v>
      </c>
      <c r="G168" s="20">
        <v>1</v>
      </c>
      <c r="H168" s="12">
        <v>3</v>
      </c>
      <c r="I168" s="9">
        <f t="shared" si="9"/>
        <v>2.9610707919531448E-2</v>
      </c>
      <c r="J168" s="9">
        <f t="shared" si="10"/>
        <v>-1.0438135817898138</v>
      </c>
      <c r="K168" s="9">
        <f t="shared" si="11"/>
        <v>0.35210932057348859</v>
      </c>
      <c r="L168" s="12" t="s">
        <v>142</v>
      </c>
      <c r="M168" s="12" t="s">
        <v>51</v>
      </c>
      <c r="N168" s="8" t="s">
        <v>45</v>
      </c>
      <c r="O168" s="35" t="s">
        <v>514</v>
      </c>
      <c r="P168" s="35" t="s">
        <v>515</v>
      </c>
    </row>
    <row r="169" spans="1:16" ht="15.75" x14ac:dyDescent="0.25">
      <c r="A169" s="12">
        <v>1414</v>
      </c>
      <c r="B169" s="12" t="s">
        <v>15</v>
      </c>
      <c r="C169" s="12" t="s">
        <v>124</v>
      </c>
      <c r="D169" s="12" t="s">
        <v>26</v>
      </c>
      <c r="E169" s="12">
        <v>41</v>
      </c>
      <c r="F169" s="20">
        <f t="shared" si="8"/>
        <v>13.050674815380697</v>
      </c>
      <c r="G169" s="20">
        <v>1</v>
      </c>
      <c r="H169" s="12">
        <v>2</v>
      </c>
      <c r="I169" s="9">
        <f t="shared" si="9"/>
        <v>1.3376941685765214E-2</v>
      </c>
      <c r="J169" s="9">
        <f t="shared" si="10"/>
        <v>-1.8864906942215693</v>
      </c>
      <c r="K169" s="9">
        <f t="shared" si="11"/>
        <v>0.15160289733901439</v>
      </c>
      <c r="L169" s="12" t="s">
        <v>142</v>
      </c>
      <c r="M169" s="12" t="s">
        <v>51</v>
      </c>
      <c r="N169" s="8" t="s">
        <v>45</v>
      </c>
      <c r="O169" s="35" t="s">
        <v>516</v>
      </c>
      <c r="P169" s="35" t="s">
        <v>517</v>
      </c>
    </row>
    <row r="170" spans="1:16" ht="15.75" x14ac:dyDescent="0.25">
      <c r="A170" s="12">
        <v>1415</v>
      </c>
      <c r="B170" s="12" t="s">
        <v>63</v>
      </c>
      <c r="C170" s="16" t="s">
        <v>93</v>
      </c>
      <c r="D170" s="31" t="s">
        <v>92</v>
      </c>
      <c r="E170" s="12">
        <v>142</v>
      </c>
      <c r="F170" s="20">
        <f t="shared" si="8"/>
        <v>45.199898141074613</v>
      </c>
      <c r="G170" s="20">
        <v>4</v>
      </c>
      <c r="H170" s="12">
        <v>5</v>
      </c>
      <c r="I170" s="9">
        <f t="shared" si="9"/>
        <v>0.16045963840081487</v>
      </c>
      <c r="J170" s="9">
        <f t="shared" si="10"/>
        <v>0.74833214147086746</v>
      </c>
      <c r="K170" s="9">
        <f t="shared" si="11"/>
        <v>2.1134721029270738</v>
      </c>
      <c r="L170" s="12" t="s">
        <v>142</v>
      </c>
      <c r="M170" s="12"/>
      <c r="N170" s="8" t="s">
        <v>45</v>
      </c>
      <c r="O170" s="35" t="s">
        <v>518</v>
      </c>
      <c r="P170" s="35" t="s">
        <v>437</v>
      </c>
    </row>
    <row r="171" spans="1:16" ht="15.75" x14ac:dyDescent="0.25">
      <c r="A171" s="12">
        <v>1416</v>
      </c>
      <c r="B171" s="12" t="s">
        <v>53</v>
      </c>
      <c r="C171" s="29" t="s">
        <v>146</v>
      </c>
      <c r="D171" s="23" t="s">
        <v>27</v>
      </c>
      <c r="E171" s="12">
        <v>265</v>
      </c>
      <c r="F171" s="20">
        <f t="shared" si="8"/>
        <v>84.351922587216706</v>
      </c>
      <c r="G171" s="20">
        <v>8</v>
      </c>
      <c r="H171" s="12">
        <v>16</v>
      </c>
      <c r="I171" s="9">
        <f t="shared" si="9"/>
        <v>0.55883148714031072</v>
      </c>
      <c r="J171" s="9">
        <f t="shared" si="10"/>
        <v>2.0716299132153706</v>
      </c>
      <c r="K171" s="9">
        <f t="shared" si="11"/>
        <v>7.9377504241104937</v>
      </c>
      <c r="L171" s="12" t="s">
        <v>143</v>
      </c>
      <c r="M171" s="12"/>
      <c r="N171" s="8" t="s">
        <v>45</v>
      </c>
      <c r="O171" s="35" t="s">
        <v>461</v>
      </c>
      <c r="P171" s="35" t="s">
        <v>519</v>
      </c>
    </row>
    <row r="172" spans="1:16" ht="15.75" x14ac:dyDescent="0.25">
      <c r="A172" s="12">
        <v>1417</v>
      </c>
      <c r="B172" s="12" t="s">
        <v>104</v>
      </c>
      <c r="C172" s="17" t="s">
        <v>145</v>
      </c>
      <c r="D172" s="15" t="s">
        <v>28</v>
      </c>
      <c r="E172" s="12">
        <v>55</v>
      </c>
      <c r="F172" s="20">
        <f t="shared" si="8"/>
        <v>17.50700280112045</v>
      </c>
      <c r="G172" s="20">
        <v>1</v>
      </c>
      <c r="H172" s="12">
        <v>5</v>
      </c>
      <c r="I172" s="9">
        <f t="shared" si="9"/>
        <v>2.4072128851540621E-2</v>
      </c>
      <c r="J172" s="9">
        <f t="shared" si="10"/>
        <v>-1.2634233618233353</v>
      </c>
      <c r="K172" s="9">
        <f t="shared" si="11"/>
        <v>0.28268463636772356</v>
      </c>
      <c r="L172" s="12" t="s">
        <v>142</v>
      </c>
      <c r="M172" s="12"/>
      <c r="N172" s="8" t="s">
        <v>45</v>
      </c>
      <c r="O172" s="35" t="s">
        <v>520</v>
      </c>
      <c r="P172" s="35" t="s">
        <v>521</v>
      </c>
    </row>
    <row r="173" spans="1:16" ht="15.75" x14ac:dyDescent="0.25">
      <c r="A173" s="12">
        <v>1418</v>
      </c>
      <c r="B173" s="12" t="s">
        <v>75</v>
      </c>
      <c r="C173" s="30" t="s">
        <v>162</v>
      </c>
      <c r="D173" s="12" t="s">
        <v>119</v>
      </c>
      <c r="E173" s="12">
        <v>64</v>
      </c>
      <c r="F173" s="20">
        <f t="shared" si="8"/>
        <v>20.371785077667433</v>
      </c>
      <c r="G173" s="20">
        <v>2</v>
      </c>
      <c r="H173" s="12">
        <v>10</v>
      </c>
      <c r="I173" s="9">
        <f t="shared" si="9"/>
        <v>3.2594856124267893E-2</v>
      </c>
      <c r="J173" s="9">
        <f t="shared" si="10"/>
        <v>-0.94198602789554275</v>
      </c>
      <c r="K173" s="9">
        <f t="shared" si="11"/>
        <v>0.38985280744899331</v>
      </c>
      <c r="L173" s="12" t="s">
        <v>142</v>
      </c>
      <c r="M173" s="12"/>
      <c r="N173" s="8" t="s">
        <v>45</v>
      </c>
      <c r="O173" s="35" t="s">
        <v>465</v>
      </c>
      <c r="P173" s="35" t="s">
        <v>522</v>
      </c>
    </row>
    <row r="174" spans="1:16" ht="15.75" x14ac:dyDescent="0.25">
      <c r="A174" s="12">
        <v>1419</v>
      </c>
      <c r="B174" s="12" t="s">
        <v>104</v>
      </c>
      <c r="C174" s="17" t="s">
        <v>145</v>
      </c>
      <c r="D174" s="15" t="s">
        <v>28</v>
      </c>
      <c r="E174" s="12">
        <v>150</v>
      </c>
      <c r="F174" s="20">
        <f t="shared" si="8"/>
        <v>47.746371275783041</v>
      </c>
      <c r="G174" s="20">
        <v>4</v>
      </c>
      <c r="H174" s="12">
        <v>10</v>
      </c>
      <c r="I174" s="9">
        <f t="shared" si="9"/>
        <v>0.17904889228418638</v>
      </c>
      <c r="J174" s="9">
        <f t="shared" si="10"/>
        <v>0.86458041107675232</v>
      </c>
      <c r="K174" s="9">
        <f t="shared" si="11"/>
        <v>2.3740097687672401</v>
      </c>
      <c r="L174" s="12" t="s">
        <v>142</v>
      </c>
      <c r="M174" s="12"/>
      <c r="N174" s="8" t="s">
        <v>45</v>
      </c>
      <c r="O174" s="35" t="s">
        <v>523</v>
      </c>
      <c r="P174" s="35" t="s">
        <v>524</v>
      </c>
    </row>
    <row r="175" spans="1:16" ht="15.75" x14ac:dyDescent="0.25">
      <c r="A175" s="12">
        <v>1420</v>
      </c>
      <c r="B175" s="12" t="s">
        <v>69</v>
      </c>
      <c r="C175" s="30" t="s">
        <v>157</v>
      </c>
      <c r="D175" s="12" t="s">
        <v>11</v>
      </c>
      <c r="E175" s="12">
        <v>73</v>
      </c>
      <c r="F175" s="20">
        <f t="shared" si="8"/>
        <v>23.236567354214415</v>
      </c>
      <c r="G175" s="20">
        <v>2</v>
      </c>
      <c r="H175" s="12">
        <v>8</v>
      </c>
      <c r="I175" s="9">
        <f t="shared" si="9"/>
        <v>4.2406735421441313E-2</v>
      </c>
      <c r="J175" s="9">
        <f t="shared" si="10"/>
        <v>-0.66291257302566908</v>
      </c>
      <c r="K175" s="9">
        <f t="shared" si="11"/>
        <v>0.51534815735579809</v>
      </c>
      <c r="L175" s="12" t="s">
        <v>142</v>
      </c>
      <c r="M175" s="12"/>
      <c r="N175" s="8" t="s">
        <v>45</v>
      </c>
      <c r="O175" s="35" t="s">
        <v>525</v>
      </c>
      <c r="P175" s="35" t="s">
        <v>526</v>
      </c>
    </row>
    <row r="176" spans="1:16" ht="15.75" x14ac:dyDescent="0.25">
      <c r="A176" s="12">
        <v>1421</v>
      </c>
      <c r="B176" s="12" t="s">
        <v>77</v>
      </c>
      <c r="C176" s="12" t="s">
        <v>131</v>
      </c>
      <c r="D176" s="12" t="s">
        <v>106</v>
      </c>
      <c r="E176" s="12">
        <v>38</v>
      </c>
      <c r="F176" s="20">
        <f t="shared" si="8"/>
        <v>12.095747389865037</v>
      </c>
      <c r="G176" s="20">
        <v>1</v>
      </c>
      <c r="H176" s="12">
        <v>4</v>
      </c>
      <c r="I176" s="9">
        <f t="shared" si="9"/>
        <v>1.1490960020371786E-2</v>
      </c>
      <c r="J176" s="9">
        <f t="shared" si="10"/>
        <v>-2.0476568029217432</v>
      </c>
      <c r="K176" s="9">
        <f t="shared" si="11"/>
        <v>0.12903690852812605</v>
      </c>
      <c r="L176" s="12" t="s">
        <v>142</v>
      </c>
      <c r="M176" s="12"/>
      <c r="N176" s="8" t="s">
        <v>45</v>
      </c>
      <c r="O176" s="35" t="s">
        <v>527</v>
      </c>
      <c r="P176" s="35" t="s">
        <v>528</v>
      </c>
    </row>
    <row r="177" spans="1:16" ht="15.75" x14ac:dyDescent="0.25">
      <c r="A177" s="12">
        <v>1422</v>
      </c>
      <c r="B177" s="12" t="s">
        <v>53</v>
      </c>
      <c r="C177" s="29" t="s">
        <v>146</v>
      </c>
      <c r="D177" s="23" t="s">
        <v>27</v>
      </c>
      <c r="E177" s="12">
        <v>180</v>
      </c>
      <c r="F177" s="20">
        <f t="shared" si="8"/>
        <v>57.295645530939652</v>
      </c>
      <c r="G177" s="20">
        <v>5</v>
      </c>
      <c r="H177" s="12">
        <v>14</v>
      </c>
      <c r="I177" s="9">
        <f t="shared" si="9"/>
        <v>0.25783040488922848</v>
      </c>
      <c r="J177" s="9">
        <f t="shared" si="10"/>
        <v>1.2512844330367292</v>
      </c>
      <c r="K177" s="9">
        <f t="shared" si="11"/>
        <v>3.4948289496274532</v>
      </c>
      <c r="L177" s="12" t="s">
        <v>143</v>
      </c>
      <c r="M177" s="12"/>
      <c r="N177" s="8" t="s">
        <v>45</v>
      </c>
      <c r="O177" s="35" t="s">
        <v>529</v>
      </c>
      <c r="P177" s="35" t="s">
        <v>530</v>
      </c>
    </row>
    <row r="178" spans="1:16" ht="15.75" x14ac:dyDescent="0.25">
      <c r="A178" s="12">
        <v>1423</v>
      </c>
      <c r="B178" s="12" t="s">
        <v>77</v>
      </c>
      <c r="C178" s="12" t="s">
        <v>131</v>
      </c>
      <c r="D178" s="12" t="s">
        <v>106</v>
      </c>
      <c r="E178" s="12">
        <v>220</v>
      </c>
      <c r="F178" s="20">
        <f t="shared" si="8"/>
        <v>70.0280112044818</v>
      </c>
      <c r="G178" s="20">
        <v>7</v>
      </c>
      <c r="H178" s="12">
        <v>10</v>
      </c>
      <c r="I178" s="9">
        <f t="shared" si="9"/>
        <v>0.38515406162464993</v>
      </c>
      <c r="J178" s="9">
        <f t="shared" si="10"/>
        <v>1.6769069781119521</v>
      </c>
      <c r="K178" s="9">
        <f t="shared" si="11"/>
        <v>5.3489858281793996</v>
      </c>
      <c r="L178" s="12" t="s">
        <v>142</v>
      </c>
      <c r="M178" s="12" t="s">
        <v>48</v>
      </c>
      <c r="N178" s="8" t="s">
        <v>45</v>
      </c>
      <c r="O178" s="35" t="s">
        <v>531</v>
      </c>
      <c r="P178" s="35" t="s">
        <v>532</v>
      </c>
    </row>
    <row r="179" spans="1:16" ht="15.75" x14ac:dyDescent="0.25">
      <c r="A179" s="12">
        <v>1424</v>
      </c>
      <c r="B179" s="12" t="s">
        <v>117</v>
      </c>
      <c r="C179" s="30" t="s">
        <v>160</v>
      </c>
      <c r="D179" s="12" t="s">
        <v>35</v>
      </c>
      <c r="E179" s="12">
        <v>35</v>
      </c>
      <c r="F179" s="20">
        <f t="shared" si="8"/>
        <v>11.140819964349376</v>
      </c>
      <c r="G179" s="20">
        <v>1</v>
      </c>
      <c r="H179" s="12">
        <v>3</v>
      </c>
      <c r="I179" s="9">
        <f t="shared" si="9"/>
        <v>9.7482174688057043E-3</v>
      </c>
      <c r="J179" s="9">
        <f t="shared" si="10"/>
        <v>-2.2220838092823607</v>
      </c>
      <c r="K179" s="9">
        <f t="shared" si="11"/>
        <v>0.10838302379668988</v>
      </c>
      <c r="L179" s="12" t="s">
        <v>142</v>
      </c>
      <c r="M179" s="12"/>
      <c r="N179" s="8" t="s">
        <v>45</v>
      </c>
      <c r="O179" s="35" t="s">
        <v>533</v>
      </c>
      <c r="P179" s="35" t="s">
        <v>534</v>
      </c>
    </row>
    <row r="180" spans="1:16" ht="15.75" x14ac:dyDescent="0.25">
      <c r="A180" s="12">
        <v>1425</v>
      </c>
      <c r="B180" s="12" t="s">
        <v>77</v>
      </c>
      <c r="C180" s="12" t="s">
        <v>131</v>
      </c>
      <c r="D180" s="12" t="s">
        <v>106</v>
      </c>
      <c r="E180" s="12">
        <v>80</v>
      </c>
      <c r="F180" s="20">
        <f t="shared" si="8"/>
        <v>25.464731347084289</v>
      </c>
      <c r="G180" s="20">
        <v>2</v>
      </c>
      <c r="H180" s="12">
        <v>5</v>
      </c>
      <c r="I180" s="9">
        <f t="shared" si="9"/>
        <v>5.0929462694168585E-2</v>
      </c>
      <c r="J180" s="9">
        <f t="shared" si="10"/>
        <v>-0.46869855555810425</v>
      </c>
      <c r="K180" s="9">
        <f t="shared" si="11"/>
        <v>0.62581620354180501</v>
      </c>
      <c r="L180" s="12" t="s">
        <v>142</v>
      </c>
      <c r="M180" s="12" t="s">
        <v>48</v>
      </c>
      <c r="N180" s="8" t="s">
        <v>45</v>
      </c>
      <c r="O180" s="35" t="s">
        <v>535</v>
      </c>
      <c r="P180" s="35" t="s">
        <v>536</v>
      </c>
    </row>
    <row r="181" spans="1:16" ht="15.75" x14ac:dyDescent="0.25">
      <c r="A181" s="12">
        <v>1426</v>
      </c>
      <c r="B181" s="12" t="s">
        <v>104</v>
      </c>
      <c r="C181" s="17" t="s">
        <v>145</v>
      </c>
      <c r="D181" s="15" t="s">
        <v>28</v>
      </c>
      <c r="E181" s="12">
        <v>33</v>
      </c>
      <c r="F181" s="20">
        <f t="shared" si="8"/>
        <v>10.504201680672269</v>
      </c>
      <c r="G181" s="20">
        <v>1</v>
      </c>
      <c r="H181" s="12">
        <v>3</v>
      </c>
      <c r="I181" s="9">
        <f t="shared" si="9"/>
        <v>8.6659663865546223E-3</v>
      </c>
      <c r="J181" s="9">
        <f t="shared" si="10"/>
        <v>-2.3468845098310025</v>
      </c>
      <c r="K181" s="9">
        <f t="shared" si="11"/>
        <v>9.5666747223737858E-2</v>
      </c>
      <c r="L181" s="12" t="s">
        <v>142</v>
      </c>
      <c r="M181" s="12"/>
      <c r="N181" s="8" t="s">
        <v>45</v>
      </c>
      <c r="O181" s="35" t="s">
        <v>537</v>
      </c>
      <c r="P181" s="35" t="s">
        <v>538</v>
      </c>
    </row>
    <row r="182" spans="1:16" ht="15.75" x14ac:dyDescent="0.25">
      <c r="A182" s="12">
        <v>1427</v>
      </c>
      <c r="B182" s="12" t="s">
        <v>104</v>
      </c>
      <c r="C182" s="17" t="s">
        <v>145</v>
      </c>
      <c r="D182" s="15" t="s">
        <v>28</v>
      </c>
      <c r="E182" s="12">
        <v>33</v>
      </c>
      <c r="F182" s="20">
        <f t="shared" si="8"/>
        <v>10.504201680672269</v>
      </c>
      <c r="G182" s="20">
        <v>1</v>
      </c>
      <c r="H182" s="12">
        <v>3</v>
      </c>
      <c r="I182" s="9">
        <f t="shared" si="9"/>
        <v>8.6659663865546223E-3</v>
      </c>
      <c r="J182" s="9">
        <f t="shared" si="10"/>
        <v>-2.3468845098310025</v>
      </c>
      <c r="K182" s="9">
        <f t="shared" si="11"/>
        <v>9.5666747223737858E-2</v>
      </c>
      <c r="L182" s="12" t="s">
        <v>142</v>
      </c>
      <c r="M182" s="12"/>
      <c r="N182" s="8" t="s">
        <v>45</v>
      </c>
      <c r="O182" s="35" t="s">
        <v>539</v>
      </c>
      <c r="P182" s="35" t="s">
        <v>540</v>
      </c>
    </row>
    <row r="183" spans="1:16" ht="15.75" x14ac:dyDescent="0.25">
      <c r="A183" s="12">
        <v>1428</v>
      </c>
      <c r="B183" s="12" t="s">
        <v>104</v>
      </c>
      <c r="C183" s="17" t="s">
        <v>145</v>
      </c>
      <c r="D183" s="15" t="s">
        <v>28</v>
      </c>
      <c r="E183" s="12">
        <v>71</v>
      </c>
      <c r="F183" s="20">
        <f t="shared" si="8"/>
        <v>22.599949070537306</v>
      </c>
      <c r="G183" s="20">
        <v>2</v>
      </c>
      <c r="H183" s="12">
        <v>7</v>
      </c>
      <c r="I183" s="9">
        <f t="shared" si="9"/>
        <v>4.0114909600203717E-2</v>
      </c>
      <c r="J183" s="9">
        <f t="shared" si="10"/>
        <v>-0.72183302849677666</v>
      </c>
      <c r="K183" s="9">
        <f t="shared" si="11"/>
        <v>0.48586084244670807</v>
      </c>
      <c r="L183" s="12" t="s">
        <v>142</v>
      </c>
      <c r="M183" s="12"/>
      <c r="N183" s="8" t="s">
        <v>45</v>
      </c>
      <c r="O183" s="35" t="s">
        <v>541</v>
      </c>
      <c r="P183" s="35" t="s">
        <v>542</v>
      </c>
    </row>
    <row r="184" spans="1:16" ht="15.75" x14ac:dyDescent="0.25">
      <c r="A184" s="12">
        <v>1429</v>
      </c>
      <c r="B184" s="12" t="s">
        <v>77</v>
      </c>
      <c r="C184" s="12" t="s">
        <v>131</v>
      </c>
      <c r="D184" s="12" t="s">
        <v>106</v>
      </c>
      <c r="E184" s="12">
        <v>46</v>
      </c>
      <c r="F184" s="20">
        <f t="shared" si="8"/>
        <v>14.642220524573466</v>
      </c>
      <c r="G184" s="20">
        <v>1</v>
      </c>
      <c r="H184" s="12">
        <v>3</v>
      </c>
      <c r="I184" s="9">
        <f t="shared" si="9"/>
        <v>1.6838553603259487E-2</v>
      </c>
      <c r="J184" s="9">
        <f t="shared" si="10"/>
        <v>-1.6424286457480362</v>
      </c>
      <c r="K184" s="9">
        <f t="shared" si="11"/>
        <v>0.19350950510133216</v>
      </c>
      <c r="L184" s="12" t="s">
        <v>142</v>
      </c>
      <c r="M184" s="12"/>
      <c r="N184" s="8" t="s">
        <v>45</v>
      </c>
      <c r="O184" s="35" t="s">
        <v>543</v>
      </c>
      <c r="P184" s="35" t="s">
        <v>544</v>
      </c>
    </row>
    <row r="185" spans="1:16" ht="15.75" x14ac:dyDescent="0.25">
      <c r="A185" s="12">
        <v>1430</v>
      </c>
      <c r="B185" s="12" t="s">
        <v>77</v>
      </c>
      <c r="C185" s="12" t="s">
        <v>131</v>
      </c>
      <c r="D185" s="12" t="s">
        <v>106</v>
      </c>
      <c r="E185" s="12">
        <v>66</v>
      </c>
      <c r="F185" s="20">
        <f t="shared" si="8"/>
        <v>21.008403361344538</v>
      </c>
      <c r="G185" s="20">
        <v>2</v>
      </c>
      <c r="H185" s="12">
        <v>4</v>
      </c>
      <c r="I185" s="9">
        <f t="shared" si="9"/>
        <v>3.4663865546218489E-2</v>
      </c>
      <c r="J185" s="9">
        <f t="shared" si="10"/>
        <v>-0.87671933986335837</v>
      </c>
      <c r="K185" s="9">
        <f t="shared" si="11"/>
        <v>0.41614590798665418</v>
      </c>
      <c r="L185" s="12" t="s">
        <v>142</v>
      </c>
      <c r="M185" s="12" t="s">
        <v>48</v>
      </c>
      <c r="N185" s="8" t="s">
        <v>45</v>
      </c>
      <c r="O185" s="35" t="s">
        <v>545</v>
      </c>
      <c r="P185" s="35" t="s">
        <v>546</v>
      </c>
    </row>
    <row r="186" spans="1:16" ht="15.75" x14ac:dyDescent="0.25">
      <c r="A186" s="144" t="s">
        <v>40</v>
      </c>
      <c r="B186" s="26" t="s">
        <v>24</v>
      </c>
      <c r="C186" s="13" t="s">
        <v>5</v>
      </c>
      <c r="D186" s="26" t="s">
        <v>23</v>
      </c>
      <c r="E186" s="13" t="s">
        <v>0</v>
      </c>
      <c r="F186" s="13" t="s">
        <v>1</v>
      </c>
      <c r="G186" s="26" t="s">
        <v>41</v>
      </c>
      <c r="H186" s="13" t="s">
        <v>4</v>
      </c>
      <c r="I186" s="26" t="s">
        <v>42</v>
      </c>
      <c r="J186" s="27" t="s">
        <v>43</v>
      </c>
      <c r="K186" s="27" t="s">
        <v>44</v>
      </c>
      <c r="L186" s="28" t="s">
        <v>37</v>
      </c>
      <c r="M186" s="28" t="s">
        <v>38</v>
      </c>
      <c r="N186" s="28" t="s">
        <v>39</v>
      </c>
      <c r="O186" s="11" t="s">
        <v>108</v>
      </c>
      <c r="P186" s="11" t="s">
        <v>109</v>
      </c>
    </row>
    <row r="187" spans="1:16" ht="15.75" x14ac:dyDescent="0.25">
      <c r="A187" s="12">
        <v>1431</v>
      </c>
      <c r="B187" s="12" t="s">
        <v>115</v>
      </c>
      <c r="C187" s="12" t="s">
        <v>125</v>
      </c>
      <c r="D187" s="12" t="s">
        <v>35</v>
      </c>
      <c r="E187" s="12">
        <v>76</v>
      </c>
      <c r="F187" s="20">
        <f t="shared" si="8"/>
        <v>24.191494779730075</v>
      </c>
      <c r="G187" s="20">
        <v>2</v>
      </c>
      <c r="H187" s="12">
        <v>5</v>
      </c>
      <c r="I187" s="9">
        <f t="shared" si="9"/>
        <v>4.5963840081487142E-2</v>
      </c>
      <c r="J187" s="9">
        <f t="shared" si="10"/>
        <v>-0.57749163295409911</v>
      </c>
      <c r="K187" s="9">
        <f t="shared" si="11"/>
        <v>0.5613045600645622</v>
      </c>
      <c r="L187" s="12" t="s">
        <v>142</v>
      </c>
      <c r="M187" s="12" t="s">
        <v>51</v>
      </c>
      <c r="N187" s="8" t="s">
        <v>45</v>
      </c>
      <c r="O187" s="35" t="s">
        <v>547</v>
      </c>
      <c r="P187" s="35" t="s">
        <v>548</v>
      </c>
    </row>
    <row r="188" spans="1:16" ht="15.75" x14ac:dyDescent="0.25">
      <c r="A188" s="12">
        <v>1432</v>
      </c>
      <c r="B188" s="12" t="s">
        <v>115</v>
      </c>
      <c r="C188" s="12" t="s">
        <v>125</v>
      </c>
      <c r="D188" s="12" t="s">
        <v>35</v>
      </c>
      <c r="E188" s="12">
        <v>53</v>
      </c>
      <c r="F188" s="20">
        <f t="shared" si="8"/>
        <v>16.870384517443341</v>
      </c>
      <c r="G188" s="20">
        <v>1</v>
      </c>
      <c r="H188" s="12">
        <v>3</v>
      </c>
      <c r="I188" s="9">
        <f t="shared" si="9"/>
        <v>2.2353259485612426E-2</v>
      </c>
      <c r="J188" s="9">
        <f t="shared" si="10"/>
        <v>-1.3419878990573562</v>
      </c>
      <c r="K188" s="9">
        <f t="shared" si="11"/>
        <v>0.26132566285327374</v>
      </c>
      <c r="L188" s="12" t="s">
        <v>142</v>
      </c>
      <c r="M188" s="12" t="s">
        <v>51</v>
      </c>
      <c r="N188" s="8" t="s">
        <v>45</v>
      </c>
      <c r="O188" s="35" t="s">
        <v>549</v>
      </c>
      <c r="P188" s="35" t="s">
        <v>550</v>
      </c>
    </row>
    <row r="189" spans="1:16" ht="15.75" x14ac:dyDescent="0.25">
      <c r="A189" s="12">
        <v>1433</v>
      </c>
      <c r="B189" s="12" t="s">
        <v>88</v>
      </c>
      <c r="C189" s="14" t="s">
        <v>132</v>
      </c>
      <c r="D189" s="12" t="s">
        <v>89</v>
      </c>
      <c r="E189" s="12">
        <v>30</v>
      </c>
      <c r="F189" s="20">
        <f t="shared" si="8"/>
        <v>9.5492742551566074</v>
      </c>
      <c r="G189" s="20">
        <v>1</v>
      </c>
      <c r="H189" s="12">
        <v>2</v>
      </c>
      <c r="I189" s="9">
        <f t="shared" si="9"/>
        <v>7.1619556913674548E-3</v>
      </c>
      <c r="J189" s="9">
        <f t="shared" si="10"/>
        <v>-2.5490374011959753</v>
      </c>
      <c r="K189" s="9">
        <f t="shared" si="11"/>
        <v>7.8156863506169835E-2</v>
      </c>
      <c r="L189" s="12" t="s">
        <v>142</v>
      </c>
      <c r="M189" s="12"/>
      <c r="N189" s="8" t="s">
        <v>45</v>
      </c>
      <c r="O189" s="35" t="s">
        <v>551</v>
      </c>
      <c r="P189" s="35" t="s">
        <v>552</v>
      </c>
    </row>
    <row r="190" spans="1:16" ht="15.75" x14ac:dyDescent="0.25">
      <c r="A190" s="12">
        <v>1434</v>
      </c>
      <c r="B190" s="12" t="s">
        <v>88</v>
      </c>
      <c r="C190" s="14" t="s">
        <v>132</v>
      </c>
      <c r="D190" s="12" t="s">
        <v>89</v>
      </c>
      <c r="E190" s="12">
        <v>60</v>
      </c>
      <c r="F190" s="20">
        <f t="shared" si="8"/>
        <v>19.098548510313215</v>
      </c>
      <c r="G190" s="20">
        <v>1</v>
      </c>
      <c r="H190" s="12">
        <v>2</v>
      </c>
      <c r="I190" s="9">
        <f t="shared" si="9"/>
        <v>2.8647822765469819E-2</v>
      </c>
      <c r="J190" s="9">
        <f t="shared" si="10"/>
        <v>-1.0788722312283312</v>
      </c>
      <c r="K190" s="9">
        <f t="shared" si="11"/>
        <v>0.33997872691435749</v>
      </c>
      <c r="L190" s="12" t="s">
        <v>142</v>
      </c>
      <c r="M190" s="12" t="s">
        <v>51</v>
      </c>
      <c r="N190" s="8" t="s">
        <v>45</v>
      </c>
      <c r="O190" s="35" t="s">
        <v>553</v>
      </c>
      <c r="P190" s="35" t="s">
        <v>554</v>
      </c>
    </row>
    <row r="191" spans="1:16" ht="15.75" x14ac:dyDescent="0.25">
      <c r="A191" s="12">
        <v>1435</v>
      </c>
      <c r="B191" s="12" t="s">
        <v>104</v>
      </c>
      <c r="C191" s="17" t="s">
        <v>145</v>
      </c>
      <c r="D191" s="15" t="s">
        <v>28</v>
      </c>
      <c r="E191" s="12">
        <v>110</v>
      </c>
      <c r="F191" s="20">
        <f t="shared" si="8"/>
        <v>35.0140056022409</v>
      </c>
      <c r="G191" s="20">
        <v>3</v>
      </c>
      <c r="H191" s="12">
        <v>10</v>
      </c>
      <c r="I191" s="9">
        <f t="shared" si="9"/>
        <v>9.6288515406162484E-2</v>
      </c>
      <c r="J191" s="9">
        <f t="shared" si="10"/>
        <v>0.20674180814430887</v>
      </c>
      <c r="K191" s="9">
        <f t="shared" si="11"/>
        <v>1.229665041291734</v>
      </c>
      <c r="L191" s="12" t="s">
        <v>142</v>
      </c>
      <c r="M191" s="12"/>
      <c r="N191" s="8" t="s">
        <v>45</v>
      </c>
      <c r="O191" s="35" t="s">
        <v>555</v>
      </c>
      <c r="P191" s="35" t="s">
        <v>556</v>
      </c>
    </row>
    <row r="192" spans="1:16" ht="15.75" x14ac:dyDescent="0.25">
      <c r="A192" s="12">
        <v>1436</v>
      </c>
      <c r="B192" s="12" t="s">
        <v>77</v>
      </c>
      <c r="C192" s="12" t="s">
        <v>131</v>
      </c>
      <c r="D192" s="12" t="s">
        <v>106</v>
      </c>
      <c r="E192" s="12">
        <v>205</v>
      </c>
      <c r="F192" s="20">
        <f t="shared" si="8"/>
        <v>65.253374076903484</v>
      </c>
      <c r="G192" s="20">
        <v>6</v>
      </c>
      <c r="H192" s="12">
        <v>7</v>
      </c>
      <c r="I192" s="9">
        <f t="shared" si="9"/>
        <v>0.33442354214413028</v>
      </c>
      <c r="J192" s="9">
        <f t="shared" si="10"/>
        <v>1.5271271180511574</v>
      </c>
      <c r="K192" s="9">
        <f t="shared" si="11"/>
        <v>4.6049283851804663</v>
      </c>
      <c r="L192" s="12" t="s">
        <v>142</v>
      </c>
      <c r="M192" s="12" t="s">
        <v>48</v>
      </c>
      <c r="N192" s="8" t="s">
        <v>45</v>
      </c>
      <c r="O192" s="35" t="s">
        <v>557</v>
      </c>
      <c r="P192" s="35" t="s">
        <v>558</v>
      </c>
    </row>
    <row r="193" spans="1:16" ht="15.75" x14ac:dyDescent="0.25">
      <c r="A193" s="12">
        <v>1437</v>
      </c>
      <c r="B193" s="12" t="s">
        <v>15</v>
      </c>
      <c r="C193" s="12" t="s">
        <v>124</v>
      </c>
      <c r="D193" s="12" t="s">
        <v>26</v>
      </c>
      <c r="E193" s="12">
        <v>32</v>
      </c>
      <c r="F193" s="20">
        <f t="shared" si="8"/>
        <v>10.185892538833716</v>
      </c>
      <c r="G193" s="20">
        <v>1</v>
      </c>
      <c r="H193" s="12">
        <v>2</v>
      </c>
      <c r="I193" s="9">
        <f t="shared" si="9"/>
        <v>8.1487140310669733E-3</v>
      </c>
      <c r="J193" s="9">
        <f t="shared" si="10"/>
        <v>-2.4121511978631869</v>
      </c>
      <c r="K193" s="9">
        <f t="shared" si="11"/>
        <v>8.9622291770518808E-2</v>
      </c>
      <c r="L193" s="12" t="s">
        <v>142</v>
      </c>
      <c r="M193" s="12"/>
      <c r="N193" s="8" t="s">
        <v>45</v>
      </c>
      <c r="O193" s="35" t="s">
        <v>559</v>
      </c>
      <c r="P193" s="35" t="s">
        <v>560</v>
      </c>
    </row>
    <row r="194" spans="1:16" ht="15.75" x14ac:dyDescent="0.25">
      <c r="A194" s="12">
        <v>1438</v>
      </c>
      <c r="B194" s="12" t="s">
        <v>78</v>
      </c>
      <c r="C194" s="14" t="s">
        <v>133</v>
      </c>
      <c r="D194" s="12" t="s">
        <v>97</v>
      </c>
      <c r="E194" s="12">
        <v>35</v>
      </c>
      <c r="F194" s="20">
        <f t="shared" si="8"/>
        <v>11.140819964349376</v>
      </c>
      <c r="G194" s="20">
        <v>1</v>
      </c>
      <c r="H194" s="12">
        <v>4</v>
      </c>
      <c r="I194" s="9">
        <f t="shared" si="9"/>
        <v>9.7482174688057043E-3</v>
      </c>
      <c r="J194" s="9">
        <f t="shared" si="10"/>
        <v>-2.2220838092823607</v>
      </c>
      <c r="K194" s="9">
        <f t="shared" si="11"/>
        <v>0.10838302379668988</v>
      </c>
      <c r="L194" s="12" t="s">
        <v>142</v>
      </c>
      <c r="M194" s="12"/>
      <c r="N194" s="8" t="s">
        <v>45</v>
      </c>
      <c r="O194" s="35" t="s">
        <v>561</v>
      </c>
      <c r="P194" s="35" t="s">
        <v>562</v>
      </c>
    </row>
    <row r="195" spans="1:16" ht="15.75" x14ac:dyDescent="0.25">
      <c r="A195" s="12">
        <v>1439</v>
      </c>
      <c r="B195" s="12" t="s">
        <v>9</v>
      </c>
      <c r="C195" s="12" t="s">
        <v>129</v>
      </c>
      <c r="D195" s="12" t="s">
        <v>13</v>
      </c>
      <c r="E195" s="12">
        <v>60</v>
      </c>
      <c r="F195" s="20">
        <f t="shared" si="8"/>
        <v>19.098548510313215</v>
      </c>
      <c r="G195" s="20">
        <v>1</v>
      </c>
      <c r="H195" s="12">
        <v>4</v>
      </c>
      <c r="I195" s="9">
        <f t="shared" si="9"/>
        <v>2.8647822765469819E-2</v>
      </c>
      <c r="J195" s="9">
        <f t="shared" si="10"/>
        <v>-1.0788722312283312</v>
      </c>
      <c r="K195" s="9">
        <f t="shared" si="11"/>
        <v>0.33997872691435749</v>
      </c>
      <c r="L195" s="12" t="s">
        <v>142</v>
      </c>
      <c r="M195" s="12" t="s">
        <v>51</v>
      </c>
      <c r="N195" s="8" t="s">
        <v>45</v>
      </c>
      <c r="O195" s="35" t="s">
        <v>563</v>
      </c>
      <c r="P195" s="35" t="s">
        <v>452</v>
      </c>
    </row>
    <row r="196" spans="1:16" ht="15.75" x14ac:dyDescent="0.25">
      <c r="A196" s="12">
        <v>1440</v>
      </c>
      <c r="B196" s="12" t="s">
        <v>53</v>
      </c>
      <c r="C196" s="29" t="s">
        <v>146</v>
      </c>
      <c r="D196" s="23" t="s">
        <v>27</v>
      </c>
      <c r="E196" s="12">
        <v>240</v>
      </c>
      <c r="F196" s="20">
        <f t="shared" si="8"/>
        <v>76.39419404125286</v>
      </c>
      <c r="G196" s="20">
        <v>7</v>
      </c>
      <c r="H196" s="12">
        <v>16</v>
      </c>
      <c r="I196" s="9">
        <f t="shared" si="9"/>
        <v>0.45836516424751711</v>
      </c>
      <c r="J196" s="9">
        <f t="shared" si="10"/>
        <v>1.8614581087069562</v>
      </c>
      <c r="K196" s="9">
        <f t="shared" si="11"/>
        <v>6.4331101099593049</v>
      </c>
      <c r="L196" s="12" t="s">
        <v>143</v>
      </c>
      <c r="M196" s="12"/>
      <c r="N196" s="8" t="s">
        <v>45</v>
      </c>
      <c r="O196" s="35" t="s">
        <v>564</v>
      </c>
      <c r="P196" s="35" t="s">
        <v>565</v>
      </c>
    </row>
    <row r="197" spans="1:16" ht="15.75" x14ac:dyDescent="0.25">
      <c r="A197" s="12">
        <v>1441</v>
      </c>
      <c r="B197" s="12" t="s">
        <v>75</v>
      </c>
      <c r="C197" s="30" t="s">
        <v>162</v>
      </c>
      <c r="D197" s="12" t="s">
        <v>119</v>
      </c>
      <c r="E197" s="12">
        <v>109</v>
      </c>
      <c r="F197" s="20">
        <f t="shared" si="8"/>
        <v>34.695696460402345</v>
      </c>
      <c r="G197" s="20">
        <v>3</v>
      </c>
      <c r="H197" s="12">
        <v>7</v>
      </c>
      <c r="I197" s="9">
        <f t="shared" si="9"/>
        <v>9.4545772854596408E-2</v>
      </c>
      <c r="J197" s="9">
        <f t="shared" si="10"/>
        <v>0.18737181050660734</v>
      </c>
      <c r="K197" s="9">
        <f t="shared" si="11"/>
        <v>1.2060756332866862</v>
      </c>
      <c r="L197" s="12" t="s">
        <v>142</v>
      </c>
      <c r="M197" s="12"/>
      <c r="N197" s="8" t="s">
        <v>45</v>
      </c>
      <c r="O197" s="35" t="s">
        <v>566</v>
      </c>
      <c r="P197" s="35" t="s">
        <v>567</v>
      </c>
    </row>
    <row r="198" spans="1:16" ht="15.75" x14ac:dyDescent="0.25">
      <c r="A198" s="12">
        <v>1442</v>
      </c>
      <c r="B198" s="12" t="s">
        <v>80</v>
      </c>
      <c r="C198" s="14" t="s">
        <v>90</v>
      </c>
      <c r="D198" s="15" t="s">
        <v>28</v>
      </c>
      <c r="E198" s="12">
        <v>46</v>
      </c>
      <c r="F198" s="20">
        <f t="shared" si="8"/>
        <v>14.642220524573466</v>
      </c>
      <c r="G198" s="20">
        <v>1</v>
      </c>
      <c r="H198" s="12">
        <v>6</v>
      </c>
      <c r="I198" s="9">
        <f t="shared" si="9"/>
        <v>1.6838553603259487E-2</v>
      </c>
      <c r="J198" s="9">
        <f t="shared" si="10"/>
        <v>-1.6424286457480362</v>
      </c>
      <c r="K198" s="9">
        <f t="shared" si="11"/>
        <v>0.19350950510133216</v>
      </c>
      <c r="L198" s="12" t="s">
        <v>142</v>
      </c>
      <c r="M198" s="12"/>
      <c r="N198" s="8" t="s">
        <v>45</v>
      </c>
      <c r="O198" s="35" t="s">
        <v>568</v>
      </c>
      <c r="P198" s="35" t="s">
        <v>569</v>
      </c>
    </row>
    <row r="199" spans="1:16" ht="15.75" x14ac:dyDescent="0.25">
      <c r="A199" s="12">
        <v>1443</v>
      </c>
      <c r="B199" s="12" t="s">
        <v>53</v>
      </c>
      <c r="C199" s="29" t="s">
        <v>146</v>
      </c>
      <c r="D199" s="23" t="s">
        <v>27</v>
      </c>
      <c r="E199" s="12">
        <v>247</v>
      </c>
      <c r="F199" s="20">
        <f t="shared" ref="F199:F264" si="12">E199/3.1416</f>
        <v>78.62235803412274</v>
      </c>
      <c r="G199" s="20">
        <v>7</v>
      </c>
      <c r="H199" s="12">
        <v>16</v>
      </c>
      <c r="I199" s="9">
        <f t="shared" ref="I199:I264" si="13">(3.1416*((F199/100)^2)/4)</f>
        <v>0.48549306086070793</v>
      </c>
      <c r="J199" s="9">
        <f t="shared" ref="J199:J264" si="14">(((LN(F199))*2.121)+(-7.335))</f>
        <v>1.9224356142865338</v>
      </c>
      <c r="K199" s="9">
        <f t="shared" ref="K199:K264" si="15">EXP(J199)</f>
        <v>6.8375919413246882</v>
      </c>
      <c r="L199" s="12" t="s">
        <v>143</v>
      </c>
      <c r="M199" s="12"/>
      <c r="N199" s="8" t="s">
        <v>45</v>
      </c>
      <c r="O199" s="35" t="s">
        <v>570</v>
      </c>
      <c r="P199" s="35" t="s">
        <v>571</v>
      </c>
    </row>
    <row r="200" spans="1:16" ht="15.75" x14ac:dyDescent="0.25">
      <c r="A200" s="12">
        <v>1444</v>
      </c>
      <c r="B200" s="12" t="s">
        <v>53</v>
      </c>
      <c r="C200" s="29" t="s">
        <v>146</v>
      </c>
      <c r="D200" s="23" t="s">
        <v>27</v>
      </c>
      <c r="E200" s="12">
        <v>190</v>
      </c>
      <c r="F200" s="20">
        <f t="shared" si="12"/>
        <v>60.478736949325189</v>
      </c>
      <c r="G200" s="20">
        <v>6</v>
      </c>
      <c r="H200" s="12">
        <v>15</v>
      </c>
      <c r="I200" s="9">
        <f t="shared" si="13"/>
        <v>0.28727400050929458</v>
      </c>
      <c r="J200" s="9">
        <f t="shared" si="14"/>
        <v>1.3659610093509835</v>
      </c>
      <c r="K200" s="9">
        <f t="shared" si="15"/>
        <v>3.9194879072023303</v>
      </c>
      <c r="L200" s="12" t="s">
        <v>143</v>
      </c>
      <c r="M200" s="12"/>
      <c r="N200" s="8" t="s">
        <v>45</v>
      </c>
      <c r="O200" s="35" t="s">
        <v>572</v>
      </c>
      <c r="P200" s="35" t="s">
        <v>573</v>
      </c>
    </row>
    <row r="201" spans="1:16" ht="15.75" x14ac:dyDescent="0.25">
      <c r="A201" s="12">
        <v>1445</v>
      </c>
      <c r="B201" s="12" t="s">
        <v>53</v>
      </c>
      <c r="C201" s="29" t="s">
        <v>146</v>
      </c>
      <c r="D201" s="23" t="s">
        <v>27</v>
      </c>
      <c r="E201" s="12">
        <v>286</v>
      </c>
      <c r="F201" s="20">
        <f t="shared" si="12"/>
        <v>91.036414565826334</v>
      </c>
      <c r="G201" s="20">
        <v>8</v>
      </c>
      <c r="H201" s="12">
        <v>16</v>
      </c>
      <c r="I201" s="9">
        <f t="shared" si="13"/>
        <v>0.65091036414565817</v>
      </c>
      <c r="J201" s="9">
        <f t="shared" si="14"/>
        <v>2.2333815830475006</v>
      </c>
      <c r="K201" s="9">
        <f t="shared" si="15"/>
        <v>9.3313675814158721</v>
      </c>
      <c r="L201" s="12" t="s">
        <v>143</v>
      </c>
      <c r="M201" s="12"/>
      <c r="N201" s="8" t="s">
        <v>45</v>
      </c>
      <c r="O201" s="35" t="s">
        <v>574</v>
      </c>
      <c r="P201" s="35" t="s">
        <v>575</v>
      </c>
    </row>
    <row r="202" spans="1:16" ht="15.75" x14ac:dyDescent="0.25">
      <c r="A202" s="12">
        <v>1446</v>
      </c>
      <c r="B202" s="12" t="s">
        <v>53</v>
      </c>
      <c r="C202" s="29" t="s">
        <v>146</v>
      </c>
      <c r="D202" s="23" t="s">
        <v>27</v>
      </c>
      <c r="E202" s="12">
        <v>140</v>
      </c>
      <c r="F202" s="20">
        <f t="shared" si="12"/>
        <v>44.563279857397504</v>
      </c>
      <c r="G202" s="20">
        <v>4</v>
      </c>
      <c r="H202" s="12">
        <v>13</v>
      </c>
      <c r="I202" s="9">
        <f t="shared" si="13"/>
        <v>0.15597147950089127</v>
      </c>
      <c r="J202" s="9">
        <f t="shared" si="14"/>
        <v>0.71824653065292754</v>
      </c>
      <c r="K202" s="9">
        <f t="shared" si="15"/>
        <v>2.0508339814746255</v>
      </c>
      <c r="L202" s="12" t="s">
        <v>143</v>
      </c>
      <c r="M202" s="12"/>
      <c r="N202" s="8" t="s">
        <v>45</v>
      </c>
      <c r="O202" s="35" t="s">
        <v>576</v>
      </c>
      <c r="P202" s="35" t="s">
        <v>577</v>
      </c>
    </row>
    <row r="203" spans="1:16" ht="15.75" x14ac:dyDescent="0.25">
      <c r="A203" s="12">
        <v>1447</v>
      </c>
      <c r="B203" s="12" t="s">
        <v>63</v>
      </c>
      <c r="C203" s="16" t="s">
        <v>93</v>
      </c>
      <c r="D203" s="31" t="s">
        <v>92</v>
      </c>
      <c r="E203" s="12">
        <v>165</v>
      </c>
      <c r="F203" s="20">
        <f t="shared" si="12"/>
        <v>52.521008403361343</v>
      </c>
      <c r="G203" s="20">
        <v>5</v>
      </c>
      <c r="H203" s="12">
        <v>9</v>
      </c>
      <c r="I203" s="9">
        <f t="shared" si="13"/>
        <v>0.21664915966386558</v>
      </c>
      <c r="J203" s="9">
        <f t="shared" si="14"/>
        <v>1.0667333024417252</v>
      </c>
      <c r="K203" s="9">
        <f t="shared" si="15"/>
        <v>2.9058713754219574</v>
      </c>
      <c r="L203" s="12" t="s">
        <v>142</v>
      </c>
      <c r="M203" s="12"/>
      <c r="N203" s="8" t="s">
        <v>45</v>
      </c>
      <c r="O203" s="35" t="s">
        <v>578</v>
      </c>
      <c r="P203" s="35" t="s">
        <v>579</v>
      </c>
    </row>
    <row r="204" spans="1:16" ht="15.75" x14ac:dyDescent="0.25">
      <c r="A204" s="12">
        <v>1448</v>
      </c>
      <c r="B204" s="12" t="s">
        <v>53</v>
      </c>
      <c r="C204" s="29" t="s">
        <v>146</v>
      </c>
      <c r="D204" s="23" t="s">
        <v>27</v>
      </c>
      <c r="E204" s="12">
        <v>245</v>
      </c>
      <c r="F204" s="20">
        <f t="shared" si="12"/>
        <v>77.985739750445632</v>
      </c>
      <c r="G204" s="20">
        <v>7</v>
      </c>
      <c r="H204" s="12">
        <v>11</v>
      </c>
      <c r="I204" s="9">
        <f t="shared" si="13"/>
        <v>0.47766265597147944</v>
      </c>
      <c r="J204" s="9">
        <f t="shared" si="14"/>
        <v>1.9051916168639602</v>
      </c>
      <c r="K204" s="9">
        <f t="shared" si="15"/>
        <v>6.7206953028184255</v>
      </c>
      <c r="L204" s="12" t="s">
        <v>143</v>
      </c>
      <c r="M204" s="12"/>
      <c r="N204" s="8" t="s">
        <v>45</v>
      </c>
      <c r="O204" s="35" t="s">
        <v>580</v>
      </c>
      <c r="P204" s="35" t="s">
        <v>581</v>
      </c>
    </row>
    <row r="205" spans="1:16" ht="15.75" x14ac:dyDescent="0.25">
      <c r="A205" s="12">
        <v>1449</v>
      </c>
      <c r="B205" s="12" t="s">
        <v>115</v>
      </c>
      <c r="C205" s="12" t="s">
        <v>125</v>
      </c>
      <c r="D205" s="12" t="s">
        <v>35</v>
      </c>
      <c r="E205" s="12">
        <v>49</v>
      </c>
      <c r="F205" s="20">
        <f t="shared" si="12"/>
        <v>15.597147950089127</v>
      </c>
      <c r="G205" s="20">
        <v>1</v>
      </c>
      <c r="H205" s="12">
        <v>6</v>
      </c>
      <c r="I205" s="9">
        <f t="shared" si="13"/>
        <v>1.9106506238859181E-2</v>
      </c>
      <c r="J205" s="9">
        <f t="shared" si="14"/>
        <v>-1.5084261954087674</v>
      </c>
      <c r="K205" s="9">
        <f t="shared" si="15"/>
        <v>0.22125792082216006</v>
      </c>
      <c r="L205" s="12" t="s">
        <v>142</v>
      </c>
      <c r="M205" s="12"/>
      <c r="N205" s="8" t="s">
        <v>45</v>
      </c>
      <c r="O205" s="35" t="s">
        <v>582</v>
      </c>
      <c r="P205" s="35" t="s">
        <v>583</v>
      </c>
    </row>
    <row r="206" spans="1:16" ht="15.75" x14ac:dyDescent="0.25">
      <c r="A206" s="12">
        <v>1450</v>
      </c>
      <c r="B206" s="12" t="s">
        <v>15</v>
      </c>
      <c r="C206" s="12" t="s">
        <v>124</v>
      </c>
      <c r="D206" s="12" t="s">
        <v>26</v>
      </c>
      <c r="E206" s="12">
        <v>98</v>
      </c>
      <c r="F206" s="20">
        <f t="shared" si="12"/>
        <v>31.194295900178254</v>
      </c>
      <c r="G206" s="20">
        <v>3</v>
      </c>
      <c r="H206" s="12">
        <v>5</v>
      </c>
      <c r="I206" s="9">
        <f t="shared" si="13"/>
        <v>7.6426024955436725E-2</v>
      </c>
      <c r="J206" s="9">
        <f t="shared" si="14"/>
        <v>-3.8261025441124197E-2</v>
      </c>
      <c r="K206" s="9">
        <f t="shared" si="15"/>
        <v>0.96246168111515096</v>
      </c>
      <c r="L206" s="12" t="s">
        <v>142</v>
      </c>
      <c r="M206" s="12"/>
      <c r="N206" s="8" t="s">
        <v>45</v>
      </c>
      <c r="O206" s="35" t="s">
        <v>586</v>
      </c>
      <c r="P206" s="35" t="s">
        <v>587</v>
      </c>
    </row>
    <row r="207" spans="1:16" ht="15.75" x14ac:dyDescent="0.25">
      <c r="A207" s="12">
        <v>1451</v>
      </c>
      <c r="B207" s="12" t="s">
        <v>9</v>
      </c>
      <c r="C207" s="12" t="s">
        <v>129</v>
      </c>
      <c r="D207" s="12" t="s">
        <v>13</v>
      </c>
      <c r="E207" s="12">
        <v>55</v>
      </c>
      <c r="F207" s="20">
        <f t="shared" si="12"/>
        <v>17.50700280112045</v>
      </c>
      <c r="G207" s="20">
        <v>1</v>
      </c>
      <c r="H207" s="12">
        <v>4</v>
      </c>
      <c r="I207" s="9">
        <f t="shared" si="13"/>
        <v>2.4072128851540621E-2</v>
      </c>
      <c r="J207" s="9">
        <f t="shared" si="14"/>
        <v>-1.2634233618233353</v>
      </c>
      <c r="K207" s="9">
        <f t="shared" si="15"/>
        <v>0.28268463636772356</v>
      </c>
      <c r="L207" s="12" t="s">
        <v>142</v>
      </c>
      <c r="M207" s="12" t="s">
        <v>48</v>
      </c>
      <c r="N207" s="8" t="s">
        <v>45</v>
      </c>
      <c r="O207" s="35" t="s">
        <v>600</v>
      </c>
      <c r="P207" s="35" t="s">
        <v>601</v>
      </c>
    </row>
    <row r="208" spans="1:16" ht="15.75" x14ac:dyDescent="0.25">
      <c r="A208" s="12">
        <v>1452</v>
      </c>
      <c r="B208" s="12" t="s">
        <v>53</v>
      </c>
      <c r="C208" s="29" t="s">
        <v>146</v>
      </c>
      <c r="D208" s="23" t="s">
        <v>27</v>
      </c>
      <c r="E208" s="12">
        <v>174</v>
      </c>
      <c r="F208" s="20">
        <f t="shared" si="12"/>
        <v>55.385790679908325</v>
      </c>
      <c r="G208" s="20">
        <v>5</v>
      </c>
      <c r="H208" s="12">
        <v>13</v>
      </c>
      <c r="I208" s="9">
        <f t="shared" si="13"/>
        <v>0.24092818945760117</v>
      </c>
      <c r="J208" s="9">
        <f t="shared" si="14"/>
        <v>1.179379241932609</v>
      </c>
      <c r="K208" s="9">
        <f t="shared" si="15"/>
        <v>3.252354650740414</v>
      </c>
      <c r="L208" s="12" t="s">
        <v>143</v>
      </c>
      <c r="M208" s="12"/>
      <c r="N208" s="8" t="s">
        <v>45</v>
      </c>
      <c r="O208" s="35" t="s">
        <v>602</v>
      </c>
      <c r="P208" s="35" t="s">
        <v>603</v>
      </c>
    </row>
    <row r="209" spans="1:16" ht="15.75" x14ac:dyDescent="0.25">
      <c r="A209" s="12">
        <v>1453</v>
      </c>
      <c r="B209" s="12" t="s">
        <v>9</v>
      </c>
      <c r="C209" s="12" t="s">
        <v>129</v>
      </c>
      <c r="D209" s="12" t="s">
        <v>13</v>
      </c>
      <c r="E209" s="12">
        <v>38</v>
      </c>
      <c r="F209" s="20">
        <f t="shared" si="12"/>
        <v>12.095747389865037</v>
      </c>
      <c r="G209" s="20">
        <v>1</v>
      </c>
      <c r="H209" s="12">
        <v>3</v>
      </c>
      <c r="I209" s="9">
        <f t="shared" si="13"/>
        <v>1.1490960020371786E-2</v>
      </c>
      <c r="J209" s="9">
        <f t="shared" si="14"/>
        <v>-2.0476568029217432</v>
      </c>
      <c r="K209" s="9">
        <f t="shared" si="15"/>
        <v>0.12903690852812605</v>
      </c>
      <c r="L209" s="12" t="s">
        <v>142</v>
      </c>
      <c r="M209" s="12" t="s">
        <v>48</v>
      </c>
      <c r="N209" s="8" t="s">
        <v>45</v>
      </c>
      <c r="O209" s="35" t="s">
        <v>604</v>
      </c>
      <c r="P209" s="35" t="s">
        <v>605</v>
      </c>
    </row>
    <row r="210" spans="1:16" ht="15.75" x14ac:dyDescent="0.25">
      <c r="A210" s="12">
        <v>1454</v>
      </c>
      <c r="B210" s="12" t="s">
        <v>104</v>
      </c>
      <c r="C210" s="17" t="s">
        <v>145</v>
      </c>
      <c r="D210" s="15" t="s">
        <v>28</v>
      </c>
      <c r="E210" s="12">
        <v>51</v>
      </c>
      <c r="F210" s="20">
        <f t="shared" si="12"/>
        <v>16.233766233766232</v>
      </c>
      <c r="G210" s="20">
        <v>1</v>
      </c>
      <c r="H210" s="12">
        <v>7</v>
      </c>
      <c r="I210" s="9">
        <f t="shared" si="13"/>
        <v>2.0698051948051948E-2</v>
      </c>
      <c r="J210" s="9">
        <f t="shared" si="14"/>
        <v>-1.4235748806931117</v>
      </c>
      <c r="K210" s="9">
        <f t="shared" si="15"/>
        <v>0.24085146081093187</v>
      </c>
      <c r="L210" s="12" t="s">
        <v>142</v>
      </c>
      <c r="M210" s="12"/>
      <c r="N210" s="8" t="s">
        <v>45</v>
      </c>
      <c r="O210" s="35" t="s">
        <v>606</v>
      </c>
      <c r="P210" s="35" t="s">
        <v>607</v>
      </c>
    </row>
    <row r="211" spans="1:16" ht="15.75" x14ac:dyDescent="0.25">
      <c r="A211" s="12">
        <v>1455</v>
      </c>
      <c r="B211" s="12" t="s">
        <v>53</v>
      </c>
      <c r="C211" s="29" t="s">
        <v>146</v>
      </c>
      <c r="D211" s="23" t="s">
        <v>27</v>
      </c>
      <c r="E211" s="12">
        <v>190</v>
      </c>
      <c r="F211" s="20">
        <f t="shared" si="12"/>
        <v>60.478736949325189</v>
      </c>
      <c r="G211" s="20">
        <v>6</v>
      </c>
      <c r="H211" s="12">
        <v>14</v>
      </c>
      <c r="I211" s="9">
        <f t="shared" si="13"/>
        <v>0.28727400050929458</v>
      </c>
      <c r="J211" s="9">
        <f t="shared" si="14"/>
        <v>1.3659610093509835</v>
      </c>
      <c r="K211" s="9">
        <f t="shared" si="15"/>
        <v>3.9194879072023303</v>
      </c>
      <c r="L211" s="12" t="s">
        <v>143</v>
      </c>
      <c r="M211" s="12"/>
      <c r="N211" s="8" t="s">
        <v>45</v>
      </c>
      <c r="O211" s="35" t="s">
        <v>608</v>
      </c>
      <c r="P211" s="35" t="s">
        <v>609</v>
      </c>
    </row>
    <row r="212" spans="1:16" ht="15.75" x14ac:dyDescent="0.25">
      <c r="A212" s="12">
        <v>1456</v>
      </c>
      <c r="B212" s="12" t="s">
        <v>53</v>
      </c>
      <c r="C212" s="29" t="s">
        <v>146</v>
      </c>
      <c r="D212" s="23" t="s">
        <v>27</v>
      </c>
      <c r="E212" s="12">
        <v>200</v>
      </c>
      <c r="F212" s="20">
        <f t="shared" si="12"/>
        <v>63.661828367710719</v>
      </c>
      <c r="G212" s="20">
        <v>6</v>
      </c>
      <c r="H212" s="12">
        <v>14</v>
      </c>
      <c r="I212" s="9">
        <f t="shared" si="13"/>
        <v>0.31830914183855358</v>
      </c>
      <c r="J212" s="9">
        <f t="shared" si="14"/>
        <v>1.4747540867469775</v>
      </c>
      <c r="K212" s="9">
        <f t="shared" si="15"/>
        <v>4.369961009458466</v>
      </c>
      <c r="L212" s="12" t="s">
        <v>143</v>
      </c>
      <c r="M212" s="12"/>
      <c r="N212" s="8" t="s">
        <v>45</v>
      </c>
      <c r="O212" s="35" t="s">
        <v>610</v>
      </c>
      <c r="P212" s="35" t="s">
        <v>611</v>
      </c>
    </row>
    <row r="213" spans="1:16" ht="15.75" x14ac:dyDescent="0.25">
      <c r="A213" s="12">
        <v>1457</v>
      </c>
      <c r="B213" s="12" t="s">
        <v>9</v>
      </c>
      <c r="C213" s="12" t="s">
        <v>129</v>
      </c>
      <c r="D213" s="12" t="s">
        <v>13</v>
      </c>
      <c r="E213" s="12">
        <v>58</v>
      </c>
      <c r="F213" s="20">
        <f t="shared" si="12"/>
        <v>18.46193022663611</v>
      </c>
      <c r="G213" s="20">
        <v>1</v>
      </c>
      <c r="H213" s="12">
        <v>4</v>
      </c>
      <c r="I213" s="9">
        <f t="shared" si="13"/>
        <v>2.6769798828622356E-2</v>
      </c>
      <c r="J213" s="9">
        <f t="shared" si="14"/>
        <v>-1.1507774223324514</v>
      </c>
      <c r="K213" s="9">
        <f t="shared" si="15"/>
        <v>0.31639070454380491</v>
      </c>
      <c r="L213" s="12" t="s">
        <v>142</v>
      </c>
      <c r="M213" s="12" t="s">
        <v>51</v>
      </c>
      <c r="N213" s="8" t="s">
        <v>45</v>
      </c>
      <c r="O213" s="35" t="s">
        <v>612</v>
      </c>
      <c r="P213" s="35" t="s">
        <v>613</v>
      </c>
    </row>
    <row r="214" spans="1:16" ht="15.75" x14ac:dyDescent="0.25">
      <c r="A214" s="12">
        <v>1458</v>
      </c>
      <c r="B214" s="12" t="s">
        <v>104</v>
      </c>
      <c r="C214" s="17" t="s">
        <v>145</v>
      </c>
      <c r="D214" s="15" t="s">
        <v>28</v>
      </c>
      <c r="E214" s="12">
        <v>42</v>
      </c>
      <c r="F214" s="20">
        <f t="shared" si="12"/>
        <v>13.368983957219251</v>
      </c>
      <c r="G214" s="20">
        <v>1</v>
      </c>
      <c r="H214" s="12">
        <v>5</v>
      </c>
      <c r="I214" s="9">
        <f t="shared" si="13"/>
        <v>1.4037433155080216E-2</v>
      </c>
      <c r="J214" s="9">
        <f t="shared" si="14"/>
        <v>-1.8353797873223829</v>
      </c>
      <c r="K214" s="9">
        <f t="shared" si="15"/>
        <v>0.15955289409340709</v>
      </c>
      <c r="L214" s="12" t="s">
        <v>142</v>
      </c>
      <c r="M214" s="12"/>
      <c r="N214" s="8" t="s">
        <v>45</v>
      </c>
      <c r="O214" s="35" t="s">
        <v>614</v>
      </c>
      <c r="P214" s="35" t="s">
        <v>615</v>
      </c>
    </row>
    <row r="215" spans="1:16" ht="15.75" x14ac:dyDescent="0.25">
      <c r="A215" s="12">
        <v>1459</v>
      </c>
      <c r="B215" s="12" t="s">
        <v>63</v>
      </c>
      <c r="C215" s="16" t="s">
        <v>93</v>
      </c>
      <c r="D215" s="31" t="s">
        <v>92</v>
      </c>
      <c r="E215" s="12">
        <v>51</v>
      </c>
      <c r="F215" s="20">
        <f t="shared" si="12"/>
        <v>16.233766233766232</v>
      </c>
      <c r="G215" s="20">
        <v>1</v>
      </c>
      <c r="H215" s="12">
        <v>4</v>
      </c>
      <c r="I215" s="9">
        <f t="shared" si="13"/>
        <v>2.0698051948051948E-2</v>
      </c>
      <c r="J215" s="9">
        <f t="shared" si="14"/>
        <v>-1.4235748806931117</v>
      </c>
      <c r="K215" s="9">
        <f t="shared" si="15"/>
        <v>0.24085146081093187</v>
      </c>
      <c r="L215" s="12" t="s">
        <v>142</v>
      </c>
      <c r="M215" s="12"/>
      <c r="N215" s="8" t="s">
        <v>45</v>
      </c>
      <c r="O215" s="35" t="s">
        <v>616</v>
      </c>
      <c r="P215" s="35" t="s">
        <v>617</v>
      </c>
    </row>
    <row r="216" spans="1:16" ht="15.75" x14ac:dyDescent="0.25">
      <c r="A216" s="12">
        <v>1460</v>
      </c>
      <c r="B216" s="12" t="s">
        <v>75</v>
      </c>
      <c r="C216" s="30" t="s">
        <v>162</v>
      </c>
      <c r="D216" s="12" t="s">
        <v>119</v>
      </c>
      <c r="E216" s="12">
        <v>234</v>
      </c>
      <c r="F216" s="20">
        <f t="shared" si="12"/>
        <v>74.484339190221547</v>
      </c>
      <c r="G216" s="20">
        <v>7</v>
      </c>
      <c r="H216" s="12">
        <v>15</v>
      </c>
      <c r="I216" s="9">
        <f t="shared" si="13"/>
        <v>0.43573338426279606</v>
      </c>
      <c r="J216" s="9">
        <f t="shared" si="14"/>
        <v>1.8077590379722777</v>
      </c>
      <c r="K216" s="9">
        <f t="shared" si="15"/>
        <v>6.0967694831689396</v>
      </c>
      <c r="L216" s="12" t="s">
        <v>143</v>
      </c>
      <c r="M216" s="12" t="s">
        <v>51</v>
      </c>
      <c r="N216" s="8" t="s">
        <v>45</v>
      </c>
      <c r="O216" s="35" t="s">
        <v>618</v>
      </c>
      <c r="P216" s="35" t="s">
        <v>619</v>
      </c>
    </row>
    <row r="217" spans="1:16" ht="15.75" x14ac:dyDescent="0.25">
      <c r="A217" s="12">
        <v>1461</v>
      </c>
      <c r="B217" s="12" t="s">
        <v>117</v>
      </c>
      <c r="C217" s="30" t="s">
        <v>160</v>
      </c>
      <c r="D217" s="12" t="s">
        <v>35</v>
      </c>
      <c r="E217" s="12">
        <v>48</v>
      </c>
      <c r="F217" s="20">
        <f t="shared" si="12"/>
        <v>15.278838808250573</v>
      </c>
      <c r="G217" s="20">
        <v>1</v>
      </c>
      <c r="H217" s="12">
        <v>6</v>
      </c>
      <c r="I217" s="9">
        <f t="shared" si="13"/>
        <v>1.8334606569900685E-2</v>
      </c>
      <c r="J217" s="9">
        <f t="shared" si="14"/>
        <v>-1.5521597035657697</v>
      </c>
      <c r="K217" s="9">
        <f t="shared" si="15"/>
        <v>0.21179007576086675</v>
      </c>
      <c r="L217" s="12" t="s">
        <v>142</v>
      </c>
      <c r="M217" s="12"/>
      <c r="N217" s="8" t="s">
        <v>45</v>
      </c>
      <c r="O217" s="35" t="s">
        <v>620</v>
      </c>
      <c r="P217" s="35" t="s">
        <v>621</v>
      </c>
    </row>
    <row r="218" spans="1:16" ht="15.75" x14ac:dyDescent="0.25">
      <c r="A218" s="12">
        <v>1462</v>
      </c>
      <c r="B218" s="12" t="s">
        <v>69</v>
      </c>
      <c r="C218" s="30" t="s">
        <v>157</v>
      </c>
      <c r="D218" s="12" t="s">
        <v>11</v>
      </c>
      <c r="E218" s="12">
        <v>132</v>
      </c>
      <c r="F218" s="20">
        <f t="shared" si="12"/>
        <v>42.016806722689076</v>
      </c>
      <c r="G218" s="20">
        <v>4</v>
      </c>
      <c r="H218" s="12">
        <v>12</v>
      </c>
      <c r="I218" s="9">
        <f t="shared" si="13"/>
        <v>0.13865546218487396</v>
      </c>
      <c r="J218" s="9">
        <f t="shared" si="14"/>
        <v>0.59344583010428575</v>
      </c>
      <c r="K218" s="9">
        <f t="shared" si="15"/>
        <v>1.8102153753490031</v>
      </c>
      <c r="L218" s="12" t="s">
        <v>143</v>
      </c>
      <c r="M218" s="12"/>
      <c r="N218" s="8" t="s">
        <v>45</v>
      </c>
      <c r="O218" s="35" t="s">
        <v>622</v>
      </c>
      <c r="P218" s="35" t="s">
        <v>623</v>
      </c>
    </row>
    <row r="219" spans="1:16" ht="15.75" x14ac:dyDescent="0.25">
      <c r="A219" s="12">
        <v>1463</v>
      </c>
      <c r="B219" s="12" t="s">
        <v>63</v>
      </c>
      <c r="C219" s="16" t="s">
        <v>93</v>
      </c>
      <c r="D219" s="31" t="s">
        <v>92</v>
      </c>
      <c r="E219" s="12">
        <v>72</v>
      </c>
      <c r="F219" s="20">
        <f t="shared" si="12"/>
        <v>22.918258212375861</v>
      </c>
      <c r="G219" s="20">
        <v>2</v>
      </c>
      <c r="H219" s="12">
        <v>5</v>
      </c>
      <c r="I219" s="9">
        <f t="shared" si="13"/>
        <v>4.1252864782276556E-2</v>
      </c>
      <c r="J219" s="9">
        <f t="shared" si="14"/>
        <v>-0.69216820926835343</v>
      </c>
      <c r="K219" s="9">
        <f t="shared" si="15"/>
        <v>0.50048972532019842</v>
      </c>
      <c r="L219" s="12" t="s">
        <v>142</v>
      </c>
      <c r="M219" s="12"/>
      <c r="N219" s="8" t="s">
        <v>45</v>
      </c>
      <c r="O219" s="35" t="s">
        <v>624</v>
      </c>
      <c r="P219" s="35" t="s">
        <v>625</v>
      </c>
    </row>
    <row r="220" spans="1:16" ht="15.75" x14ac:dyDescent="0.25">
      <c r="A220" s="12">
        <v>1464</v>
      </c>
      <c r="B220" s="12" t="s">
        <v>53</v>
      </c>
      <c r="C220" s="29" t="s">
        <v>146</v>
      </c>
      <c r="D220" s="23" t="s">
        <v>27</v>
      </c>
      <c r="E220" s="12">
        <v>222</v>
      </c>
      <c r="F220" s="20">
        <f t="shared" si="12"/>
        <v>70.664629488158894</v>
      </c>
      <c r="G220" s="20">
        <v>7</v>
      </c>
      <c r="H220" s="12">
        <v>16</v>
      </c>
      <c r="I220" s="9">
        <f t="shared" si="13"/>
        <v>0.39218869365928183</v>
      </c>
      <c r="J220" s="9">
        <f t="shared" si="14"/>
        <v>1.6961016792496979</v>
      </c>
      <c r="K220" s="9">
        <f t="shared" si="15"/>
        <v>5.4526497285566426</v>
      </c>
      <c r="L220" s="12" t="s">
        <v>143</v>
      </c>
      <c r="M220" s="12"/>
      <c r="N220" s="8" t="s">
        <v>45</v>
      </c>
      <c r="O220" s="35" t="s">
        <v>626</v>
      </c>
      <c r="P220" s="35" t="s">
        <v>627</v>
      </c>
    </row>
    <row r="221" spans="1:16" ht="15.75" x14ac:dyDescent="0.25">
      <c r="A221" s="12">
        <v>1465</v>
      </c>
      <c r="B221" s="12" t="s">
        <v>53</v>
      </c>
      <c r="C221" s="29" t="s">
        <v>146</v>
      </c>
      <c r="D221" s="23" t="s">
        <v>27</v>
      </c>
      <c r="E221" s="12">
        <v>130</v>
      </c>
      <c r="F221" s="20">
        <f t="shared" si="12"/>
        <v>41.380188439011967</v>
      </c>
      <c r="G221" s="20">
        <v>4</v>
      </c>
      <c r="H221" s="12">
        <v>14</v>
      </c>
      <c r="I221" s="9">
        <f t="shared" si="13"/>
        <v>0.13448561242678889</v>
      </c>
      <c r="J221" s="9">
        <f t="shared" si="14"/>
        <v>0.56106352171488361</v>
      </c>
      <c r="K221" s="9">
        <f t="shared" si="15"/>
        <v>1.7525353689408558</v>
      </c>
      <c r="L221" s="12" t="s">
        <v>143</v>
      </c>
      <c r="M221" s="12"/>
      <c r="N221" s="8" t="s">
        <v>45</v>
      </c>
      <c r="O221" s="35" t="s">
        <v>529</v>
      </c>
      <c r="P221" s="35" t="s">
        <v>628</v>
      </c>
    </row>
    <row r="222" spans="1:16" ht="15.75" x14ac:dyDescent="0.25">
      <c r="A222" s="12">
        <v>1466</v>
      </c>
      <c r="B222" s="12" t="s">
        <v>53</v>
      </c>
      <c r="C222" s="29" t="s">
        <v>146</v>
      </c>
      <c r="D222" s="23" t="s">
        <v>27</v>
      </c>
      <c r="E222" s="12">
        <v>124</v>
      </c>
      <c r="F222" s="20">
        <f t="shared" si="12"/>
        <v>39.470333587980647</v>
      </c>
      <c r="G222" s="20">
        <v>3</v>
      </c>
      <c r="H222" s="12">
        <v>14</v>
      </c>
      <c r="I222" s="9">
        <f t="shared" si="13"/>
        <v>0.12235803412274002</v>
      </c>
      <c r="J222" s="9">
        <f t="shared" si="14"/>
        <v>0.46084015294687664</v>
      </c>
      <c r="K222" s="9">
        <f t="shared" si="15"/>
        <v>1.58540540864248</v>
      </c>
      <c r="L222" s="12" t="s">
        <v>143</v>
      </c>
      <c r="M222" s="12"/>
      <c r="N222" s="8" t="s">
        <v>45</v>
      </c>
      <c r="O222" s="35" t="s">
        <v>629</v>
      </c>
      <c r="P222" s="35" t="s">
        <v>630</v>
      </c>
    </row>
    <row r="223" spans="1:16" ht="15.75" x14ac:dyDescent="0.25">
      <c r="A223" s="144" t="s">
        <v>40</v>
      </c>
      <c r="B223" s="26" t="s">
        <v>24</v>
      </c>
      <c r="C223" s="13" t="s">
        <v>5</v>
      </c>
      <c r="D223" s="26" t="s">
        <v>23</v>
      </c>
      <c r="E223" s="13" t="s">
        <v>0</v>
      </c>
      <c r="F223" s="13" t="s">
        <v>1</v>
      </c>
      <c r="G223" s="26" t="s">
        <v>41</v>
      </c>
      <c r="H223" s="13" t="s">
        <v>4</v>
      </c>
      <c r="I223" s="26" t="s">
        <v>42</v>
      </c>
      <c r="J223" s="27" t="s">
        <v>43</v>
      </c>
      <c r="K223" s="27" t="s">
        <v>44</v>
      </c>
      <c r="L223" s="28" t="s">
        <v>37</v>
      </c>
      <c r="M223" s="28" t="s">
        <v>38</v>
      </c>
      <c r="N223" s="28" t="s">
        <v>39</v>
      </c>
      <c r="O223" s="11" t="s">
        <v>108</v>
      </c>
      <c r="P223" s="11" t="s">
        <v>109</v>
      </c>
    </row>
    <row r="224" spans="1:16" ht="15.75" x14ac:dyDescent="0.25">
      <c r="A224" s="12">
        <v>1467</v>
      </c>
      <c r="B224" s="12" t="s">
        <v>115</v>
      </c>
      <c r="C224" s="12" t="s">
        <v>125</v>
      </c>
      <c r="D224" s="12" t="s">
        <v>35</v>
      </c>
      <c r="E224" s="12">
        <v>115</v>
      </c>
      <c r="F224" s="20">
        <f t="shared" si="12"/>
        <v>36.605551311433665</v>
      </c>
      <c r="G224" s="20">
        <v>3</v>
      </c>
      <c r="H224" s="12">
        <v>5</v>
      </c>
      <c r="I224" s="9">
        <f t="shared" si="13"/>
        <v>0.1052409600203718</v>
      </c>
      <c r="J224" s="9">
        <f t="shared" si="14"/>
        <v>0.30102399655704648</v>
      </c>
      <c r="K224" s="9">
        <f t="shared" si="15"/>
        <v>1.3512417662991014</v>
      </c>
      <c r="L224" s="12" t="s">
        <v>142</v>
      </c>
      <c r="M224" s="12"/>
      <c r="N224" s="8" t="s">
        <v>45</v>
      </c>
      <c r="O224" s="35" t="s">
        <v>631</v>
      </c>
      <c r="P224" s="35" t="s">
        <v>632</v>
      </c>
    </row>
    <row r="225" spans="1:16" ht="15.75" x14ac:dyDescent="0.25">
      <c r="A225" s="12">
        <v>1468</v>
      </c>
      <c r="B225" s="12" t="s">
        <v>53</v>
      </c>
      <c r="C225" s="29" t="s">
        <v>146</v>
      </c>
      <c r="D225" s="23" t="s">
        <v>27</v>
      </c>
      <c r="E225" s="12">
        <v>122</v>
      </c>
      <c r="F225" s="20">
        <f t="shared" si="12"/>
        <v>38.833715304303539</v>
      </c>
      <c r="G225" s="20">
        <v>3</v>
      </c>
      <c r="H225" s="12">
        <v>14</v>
      </c>
      <c r="I225" s="9">
        <f t="shared" si="13"/>
        <v>0.11844283167812579</v>
      </c>
      <c r="J225" s="9">
        <f t="shared" si="14"/>
        <v>0.42635158817783037</v>
      </c>
      <c r="K225" s="9">
        <f t="shared" si="15"/>
        <v>1.5316591937418771</v>
      </c>
      <c r="L225" s="12" t="s">
        <v>143</v>
      </c>
      <c r="M225" s="12"/>
      <c r="N225" s="8" t="s">
        <v>45</v>
      </c>
      <c r="O225" s="35" t="s">
        <v>555</v>
      </c>
      <c r="P225" s="35" t="s">
        <v>633</v>
      </c>
    </row>
    <row r="226" spans="1:16" ht="15.75" x14ac:dyDescent="0.25">
      <c r="A226" s="12">
        <v>1469</v>
      </c>
      <c r="B226" s="12" t="s">
        <v>53</v>
      </c>
      <c r="C226" s="29" t="s">
        <v>146</v>
      </c>
      <c r="D226" s="23" t="s">
        <v>27</v>
      </c>
      <c r="E226" s="12">
        <v>212</v>
      </c>
      <c r="F226" s="20">
        <f t="shared" si="12"/>
        <v>67.481538069773364</v>
      </c>
      <c r="G226" s="20">
        <v>6</v>
      </c>
      <c r="H226" s="12">
        <v>16</v>
      </c>
      <c r="I226" s="9">
        <f t="shared" si="13"/>
        <v>0.35765215176979881</v>
      </c>
      <c r="J226" s="9">
        <f t="shared" si="14"/>
        <v>1.5983424408779312</v>
      </c>
      <c r="K226" s="9">
        <f t="shared" si="15"/>
        <v>4.9448292807940888</v>
      </c>
      <c r="L226" s="12" t="s">
        <v>143</v>
      </c>
      <c r="M226" s="12"/>
      <c r="N226" s="8" t="s">
        <v>45</v>
      </c>
      <c r="O226" s="35" t="s">
        <v>634</v>
      </c>
      <c r="P226" s="35" t="s">
        <v>635</v>
      </c>
    </row>
    <row r="227" spans="1:16" ht="15.75" x14ac:dyDescent="0.25">
      <c r="A227" s="12">
        <v>1470</v>
      </c>
      <c r="B227" s="12" t="s">
        <v>14</v>
      </c>
      <c r="C227" s="8" t="s">
        <v>91</v>
      </c>
      <c r="D227" s="8" t="s">
        <v>31</v>
      </c>
      <c r="E227" s="12">
        <v>100</v>
      </c>
      <c r="F227" s="20">
        <f t="shared" si="12"/>
        <v>31.830914183855359</v>
      </c>
      <c r="G227" s="20">
        <v>3</v>
      </c>
      <c r="H227" s="12">
        <v>13</v>
      </c>
      <c r="I227" s="9">
        <f t="shared" si="13"/>
        <v>7.9577285459638394E-2</v>
      </c>
      <c r="J227" s="9">
        <f t="shared" si="14"/>
        <v>4.5889167793351504E-3</v>
      </c>
      <c r="K227" s="9">
        <f t="shared" si="15"/>
        <v>1.0045994619821215</v>
      </c>
      <c r="L227" s="12" t="s">
        <v>143</v>
      </c>
      <c r="M227" s="12"/>
      <c r="N227" s="8" t="s">
        <v>45</v>
      </c>
      <c r="O227" s="35" t="s">
        <v>662</v>
      </c>
      <c r="P227" s="35" t="s">
        <v>663</v>
      </c>
    </row>
    <row r="228" spans="1:16" ht="15.75" x14ac:dyDescent="0.25">
      <c r="A228" s="12">
        <v>1471</v>
      </c>
      <c r="B228" s="12" t="s">
        <v>53</v>
      </c>
      <c r="C228" s="29" t="s">
        <v>146</v>
      </c>
      <c r="D228" s="23" t="s">
        <v>27</v>
      </c>
      <c r="E228" s="12">
        <v>170</v>
      </c>
      <c r="F228" s="20">
        <f t="shared" si="12"/>
        <v>54.112554112554115</v>
      </c>
      <c r="G228" s="20">
        <v>5</v>
      </c>
      <c r="H228" s="12">
        <v>15</v>
      </c>
      <c r="I228" s="9">
        <f t="shared" si="13"/>
        <v>0.22997835497835495</v>
      </c>
      <c r="J228" s="9">
        <f t="shared" si="14"/>
        <v>1.1300514372821988</v>
      </c>
      <c r="K228" s="9">
        <f t="shared" si="15"/>
        <v>3.0958157363770038</v>
      </c>
      <c r="L228" s="12" t="s">
        <v>143</v>
      </c>
      <c r="M228" s="12"/>
      <c r="N228" s="8" t="s">
        <v>45</v>
      </c>
      <c r="O228" s="35" t="s">
        <v>664</v>
      </c>
      <c r="P228" s="35" t="s">
        <v>665</v>
      </c>
    </row>
    <row r="229" spans="1:16" ht="15.75" x14ac:dyDescent="0.25">
      <c r="A229" s="12">
        <v>1472</v>
      </c>
      <c r="B229" s="12" t="s">
        <v>14</v>
      </c>
      <c r="C229" s="8" t="s">
        <v>91</v>
      </c>
      <c r="D229" s="8" t="s">
        <v>31</v>
      </c>
      <c r="E229" s="12">
        <v>60</v>
      </c>
      <c r="F229" s="20">
        <f t="shared" si="12"/>
        <v>19.098548510313215</v>
      </c>
      <c r="G229" s="20">
        <v>1</v>
      </c>
      <c r="H229" s="12">
        <v>5</v>
      </c>
      <c r="I229" s="9">
        <f t="shared" si="13"/>
        <v>2.8647822765469819E-2</v>
      </c>
      <c r="J229" s="9">
        <f t="shared" si="14"/>
        <v>-1.0788722312283312</v>
      </c>
      <c r="K229" s="9">
        <f t="shared" si="15"/>
        <v>0.33997872691435749</v>
      </c>
      <c r="L229" s="12" t="s">
        <v>142</v>
      </c>
      <c r="M229" s="12"/>
      <c r="N229" s="8" t="s">
        <v>45</v>
      </c>
      <c r="O229" s="35" t="s">
        <v>525</v>
      </c>
      <c r="P229" s="35" t="s">
        <v>666</v>
      </c>
    </row>
    <row r="230" spans="1:16" ht="15.75" x14ac:dyDescent="0.25">
      <c r="A230" s="12">
        <v>1473</v>
      </c>
      <c r="B230" s="12" t="s">
        <v>53</v>
      </c>
      <c r="C230" s="29" t="s">
        <v>146</v>
      </c>
      <c r="D230" s="23" t="s">
        <v>27</v>
      </c>
      <c r="E230" s="12">
        <v>195</v>
      </c>
      <c r="F230" s="20">
        <f t="shared" si="12"/>
        <v>62.070282658517954</v>
      </c>
      <c r="G230" s="20">
        <v>6</v>
      </c>
      <c r="H230" s="12">
        <v>15</v>
      </c>
      <c r="I230" s="9">
        <f t="shared" si="13"/>
        <v>0.30259262796027497</v>
      </c>
      <c r="J230" s="9">
        <f t="shared" si="14"/>
        <v>1.4210550160123008</v>
      </c>
      <c r="K230" s="9">
        <f t="shared" si="15"/>
        <v>4.1414874717997163</v>
      </c>
      <c r="L230" s="12" t="s">
        <v>143</v>
      </c>
      <c r="M230" s="12"/>
      <c r="N230" s="8" t="s">
        <v>45</v>
      </c>
      <c r="O230" s="35" t="s">
        <v>667</v>
      </c>
      <c r="P230" s="35" t="s">
        <v>615</v>
      </c>
    </row>
    <row r="231" spans="1:16" ht="15.75" x14ac:dyDescent="0.25">
      <c r="A231" s="12">
        <v>1474</v>
      </c>
      <c r="B231" s="12" t="s">
        <v>63</v>
      </c>
      <c r="C231" s="16" t="s">
        <v>93</v>
      </c>
      <c r="D231" s="31" t="s">
        <v>92</v>
      </c>
      <c r="E231" s="12">
        <v>83</v>
      </c>
      <c r="F231" s="20">
        <f t="shared" si="12"/>
        <v>26.419658772599949</v>
      </c>
      <c r="G231" s="20">
        <v>2</v>
      </c>
      <c r="H231" s="12">
        <v>5</v>
      </c>
      <c r="I231" s="9">
        <f t="shared" si="13"/>
        <v>5.4820791953144883E-2</v>
      </c>
      <c r="J231" s="9">
        <f t="shared" si="14"/>
        <v>-0.39061611856482337</v>
      </c>
      <c r="K231" s="9">
        <f t="shared" si="15"/>
        <v>0.6766398556680584</v>
      </c>
      <c r="L231" s="12" t="s">
        <v>142</v>
      </c>
      <c r="M231" s="12"/>
      <c r="N231" s="8" t="s">
        <v>45</v>
      </c>
      <c r="O231" s="35" t="s">
        <v>668</v>
      </c>
      <c r="P231" s="35" t="s">
        <v>669</v>
      </c>
    </row>
    <row r="232" spans="1:16" ht="15.75" x14ac:dyDescent="0.25">
      <c r="A232" s="12">
        <v>1475</v>
      </c>
      <c r="B232" s="12" t="s">
        <v>104</v>
      </c>
      <c r="C232" s="17" t="s">
        <v>145</v>
      </c>
      <c r="D232" s="15" t="s">
        <v>28</v>
      </c>
      <c r="E232" s="12">
        <v>134</v>
      </c>
      <c r="F232" s="20">
        <f t="shared" si="12"/>
        <v>42.653425006366184</v>
      </c>
      <c r="G232" s="20">
        <v>4</v>
      </c>
      <c r="H232" s="12">
        <v>15</v>
      </c>
      <c r="I232" s="9">
        <f t="shared" si="13"/>
        <v>0.14288897377132673</v>
      </c>
      <c r="J232" s="9">
        <f t="shared" si="14"/>
        <v>0.6253411679944767</v>
      </c>
      <c r="K232" s="9">
        <f t="shared" si="15"/>
        <v>1.8688834518988797</v>
      </c>
      <c r="L232" s="12" t="s">
        <v>143</v>
      </c>
      <c r="M232" s="12"/>
      <c r="N232" s="8" t="s">
        <v>45</v>
      </c>
      <c r="O232" s="35" t="s">
        <v>670</v>
      </c>
      <c r="P232" s="35" t="s">
        <v>671</v>
      </c>
    </row>
    <row r="233" spans="1:16" ht="15.75" x14ac:dyDescent="0.25">
      <c r="A233" s="12">
        <v>1476</v>
      </c>
      <c r="B233" s="12" t="s">
        <v>63</v>
      </c>
      <c r="C233" s="16" t="s">
        <v>93</v>
      </c>
      <c r="D233" s="31" t="s">
        <v>92</v>
      </c>
      <c r="E233" s="12">
        <v>35</v>
      </c>
      <c r="F233" s="20">
        <f t="shared" si="12"/>
        <v>11.140819964349376</v>
      </c>
      <c r="G233" s="20">
        <v>1</v>
      </c>
      <c r="H233" s="12">
        <v>4</v>
      </c>
      <c r="I233" s="9">
        <f t="shared" si="13"/>
        <v>9.7482174688057043E-3</v>
      </c>
      <c r="J233" s="9">
        <f t="shared" si="14"/>
        <v>-2.2220838092823607</v>
      </c>
      <c r="K233" s="9">
        <f t="shared" si="15"/>
        <v>0.10838302379668988</v>
      </c>
      <c r="L233" s="12" t="s">
        <v>142</v>
      </c>
      <c r="M233" s="12"/>
      <c r="N233" s="8" t="s">
        <v>45</v>
      </c>
      <c r="O233" s="35" t="s">
        <v>672</v>
      </c>
      <c r="P233" s="35" t="s">
        <v>673</v>
      </c>
    </row>
    <row r="234" spans="1:16" ht="15.75" x14ac:dyDescent="0.25">
      <c r="A234" s="12">
        <v>1477</v>
      </c>
      <c r="B234" s="12" t="s">
        <v>53</v>
      </c>
      <c r="C234" s="29" t="s">
        <v>146</v>
      </c>
      <c r="D234" s="23" t="s">
        <v>27</v>
      </c>
      <c r="E234" s="12">
        <v>100</v>
      </c>
      <c r="F234" s="20">
        <f t="shared" si="12"/>
        <v>31.830914183855359</v>
      </c>
      <c r="G234" s="20">
        <v>3</v>
      </c>
      <c r="H234" s="12">
        <v>8</v>
      </c>
      <c r="I234" s="9">
        <f t="shared" si="13"/>
        <v>7.9577285459638394E-2</v>
      </c>
      <c r="J234" s="9">
        <f t="shared" si="14"/>
        <v>4.5889167793351504E-3</v>
      </c>
      <c r="K234" s="9">
        <f t="shared" si="15"/>
        <v>1.0045994619821215</v>
      </c>
      <c r="L234" s="12" t="s">
        <v>142</v>
      </c>
      <c r="M234" s="12"/>
      <c r="N234" s="8" t="s">
        <v>45</v>
      </c>
      <c r="O234" s="35" t="s">
        <v>674</v>
      </c>
      <c r="P234" s="35" t="s">
        <v>607</v>
      </c>
    </row>
    <row r="235" spans="1:16" ht="15.75" x14ac:dyDescent="0.25">
      <c r="A235" s="12">
        <v>1478</v>
      </c>
      <c r="B235" s="12" t="s">
        <v>63</v>
      </c>
      <c r="C235" s="16" t="s">
        <v>93</v>
      </c>
      <c r="D235" s="31" t="s">
        <v>92</v>
      </c>
      <c r="E235" s="12">
        <v>122</v>
      </c>
      <c r="F235" s="20">
        <f t="shared" si="12"/>
        <v>38.833715304303539</v>
      </c>
      <c r="G235" s="20">
        <v>3</v>
      </c>
      <c r="H235" s="12">
        <v>5</v>
      </c>
      <c r="I235" s="9">
        <f t="shared" si="13"/>
        <v>0.11844283167812579</v>
      </c>
      <c r="J235" s="9">
        <f t="shared" si="14"/>
        <v>0.42635158817783037</v>
      </c>
      <c r="K235" s="9">
        <f t="shared" si="15"/>
        <v>1.5316591937418771</v>
      </c>
      <c r="L235" s="12" t="s">
        <v>142</v>
      </c>
      <c r="M235" s="12"/>
      <c r="N235" s="8" t="s">
        <v>45</v>
      </c>
      <c r="O235" s="35" t="s">
        <v>675</v>
      </c>
      <c r="P235" s="35" t="s">
        <v>676</v>
      </c>
    </row>
    <row r="236" spans="1:16" ht="15.75" x14ac:dyDescent="0.25">
      <c r="A236" s="12">
        <v>1479</v>
      </c>
      <c r="B236" s="12" t="s">
        <v>63</v>
      </c>
      <c r="C236" s="16" t="s">
        <v>93</v>
      </c>
      <c r="D236" s="31" t="s">
        <v>92</v>
      </c>
      <c r="E236" s="12">
        <v>115</v>
      </c>
      <c r="F236" s="20">
        <f t="shared" si="12"/>
        <v>36.605551311433665</v>
      </c>
      <c r="G236" s="20">
        <v>3</v>
      </c>
      <c r="H236" s="12">
        <v>6</v>
      </c>
      <c r="I236" s="9">
        <f t="shared" si="13"/>
        <v>0.1052409600203718</v>
      </c>
      <c r="J236" s="9">
        <f t="shared" si="14"/>
        <v>0.30102399655704648</v>
      </c>
      <c r="K236" s="9">
        <f t="shared" si="15"/>
        <v>1.3512417662991014</v>
      </c>
      <c r="L236" s="12" t="s">
        <v>142</v>
      </c>
      <c r="M236" s="12"/>
      <c r="N236" s="8" t="s">
        <v>45</v>
      </c>
      <c r="O236" s="35" t="s">
        <v>677</v>
      </c>
      <c r="P236" s="35" t="s">
        <v>678</v>
      </c>
    </row>
    <row r="237" spans="1:16" ht="15.75" x14ac:dyDescent="0.25">
      <c r="A237" s="12">
        <v>1480</v>
      </c>
      <c r="B237" s="12" t="s">
        <v>53</v>
      </c>
      <c r="C237" s="29" t="s">
        <v>146</v>
      </c>
      <c r="D237" s="23" t="s">
        <v>27</v>
      </c>
      <c r="E237" s="12">
        <v>115</v>
      </c>
      <c r="F237" s="20">
        <f t="shared" si="12"/>
        <v>36.605551311433665</v>
      </c>
      <c r="G237" s="20">
        <v>3</v>
      </c>
      <c r="H237" s="12">
        <v>8</v>
      </c>
      <c r="I237" s="9">
        <f t="shared" si="13"/>
        <v>0.1052409600203718</v>
      </c>
      <c r="J237" s="9">
        <f t="shared" si="14"/>
        <v>0.30102399655704648</v>
      </c>
      <c r="K237" s="9">
        <f t="shared" si="15"/>
        <v>1.3512417662991014</v>
      </c>
      <c r="L237" s="12" t="s">
        <v>142</v>
      </c>
      <c r="M237" s="12"/>
      <c r="N237" s="8" t="s">
        <v>45</v>
      </c>
      <c r="O237" s="35" t="s">
        <v>679</v>
      </c>
      <c r="P237" s="35" t="s">
        <v>680</v>
      </c>
    </row>
    <row r="238" spans="1:16" ht="15.75" x14ac:dyDescent="0.25">
      <c r="A238" s="12">
        <v>1481</v>
      </c>
      <c r="B238" s="12" t="s">
        <v>63</v>
      </c>
      <c r="C238" s="16" t="s">
        <v>93</v>
      </c>
      <c r="D238" s="31" t="s">
        <v>92</v>
      </c>
      <c r="E238" s="12">
        <v>33</v>
      </c>
      <c r="F238" s="20">
        <f t="shared" si="12"/>
        <v>10.504201680672269</v>
      </c>
      <c r="G238" s="20">
        <v>1</v>
      </c>
      <c r="H238" s="12">
        <v>4</v>
      </c>
      <c r="I238" s="9">
        <f t="shared" si="13"/>
        <v>8.6659663865546223E-3</v>
      </c>
      <c r="J238" s="9">
        <f t="shared" si="14"/>
        <v>-2.3468845098310025</v>
      </c>
      <c r="K238" s="9">
        <f t="shared" si="15"/>
        <v>9.5666747223737858E-2</v>
      </c>
      <c r="L238" s="12" t="s">
        <v>142</v>
      </c>
      <c r="M238" s="12"/>
      <c r="N238" s="8" t="s">
        <v>45</v>
      </c>
      <c r="O238" s="35" t="s">
        <v>681</v>
      </c>
      <c r="P238" s="35" t="s">
        <v>682</v>
      </c>
    </row>
    <row r="239" spans="1:16" ht="15.75" x14ac:dyDescent="0.25">
      <c r="A239" s="12">
        <v>1482</v>
      </c>
      <c r="B239" s="12" t="s">
        <v>14</v>
      </c>
      <c r="C239" s="8" t="s">
        <v>91</v>
      </c>
      <c r="D239" s="8" t="s">
        <v>31</v>
      </c>
      <c r="E239" s="12">
        <v>138</v>
      </c>
      <c r="F239" s="20">
        <f t="shared" si="12"/>
        <v>43.926661573720395</v>
      </c>
      <c r="G239" s="20">
        <v>4</v>
      </c>
      <c r="H239" s="12">
        <v>13</v>
      </c>
      <c r="I239" s="9">
        <f t="shared" si="13"/>
        <v>0.15154698242933534</v>
      </c>
      <c r="J239" s="9">
        <f t="shared" si="14"/>
        <v>0.68772801851702337</v>
      </c>
      <c r="K239" s="9">
        <f t="shared" si="15"/>
        <v>1.9891909902544453</v>
      </c>
      <c r="L239" s="12" t="s">
        <v>143</v>
      </c>
      <c r="M239" s="12"/>
      <c r="N239" s="8" t="s">
        <v>45</v>
      </c>
      <c r="O239" s="35" t="s">
        <v>683</v>
      </c>
      <c r="P239" s="35" t="s">
        <v>684</v>
      </c>
    </row>
    <row r="240" spans="1:16" ht="15.75" x14ac:dyDescent="0.25">
      <c r="A240" s="12">
        <v>1483</v>
      </c>
      <c r="B240" s="12" t="s">
        <v>53</v>
      </c>
      <c r="C240" s="29" t="s">
        <v>146</v>
      </c>
      <c r="D240" s="23" t="s">
        <v>27</v>
      </c>
      <c r="E240" s="12">
        <v>160</v>
      </c>
      <c r="F240" s="20">
        <f t="shared" si="12"/>
        <v>50.929462694168578</v>
      </c>
      <c r="G240" s="20">
        <v>5</v>
      </c>
      <c r="H240" s="12">
        <v>14</v>
      </c>
      <c r="I240" s="9">
        <f t="shared" si="13"/>
        <v>0.20371785077667434</v>
      </c>
      <c r="J240" s="9">
        <f t="shared" si="14"/>
        <v>1.0014666144095399</v>
      </c>
      <c r="K240" s="9">
        <f t="shared" si="15"/>
        <v>2.7222714246423578</v>
      </c>
      <c r="L240" s="12" t="s">
        <v>143</v>
      </c>
      <c r="M240" s="12"/>
      <c r="N240" s="8" t="s">
        <v>45</v>
      </c>
      <c r="O240" s="35" t="s">
        <v>685</v>
      </c>
      <c r="P240" s="35" t="s">
        <v>686</v>
      </c>
    </row>
    <row r="241" spans="1:16" ht="15.75" x14ac:dyDescent="0.25">
      <c r="A241" s="12">
        <v>1484</v>
      </c>
      <c r="B241" s="12" t="s">
        <v>104</v>
      </c>
      <c r="C241" s="17" t="s">
        <v>145</v>
      </c>
      <c r="D241" s="15" t="s">
        <v>28</v>
      </c>
      <c r="E241" s="12">
        <v>100</v>
      </c>
      <c r="F241" s="20">
        <f t="shared" si="12"/>
        <v>31.830914183855359</v>
      </c>
      <c r="G241" s="20">
        <v>3</v>
      </c>
      <c r="H241" s="12">
        <v>8</v>
      </c>
      <c r="I241" s="9">
        <f t="shared" si="13"/>
        <v>7.9577285459638394E-2</v>
      </c>
      <c r="J241" s="9">
        <f t="shared" si="14"/>
        <v>4.5889167793351504E-3</v>
      </c>
      <c r="K241" s="9">
        <f t="shared" si="15"/>
        <v>1.0045994619821215</v>
      </c>
      <c r="L241" s="12" t="s">
        <v>142</v>
      </c>
      <c r="M241" s="12"/>
      <c r="N241" s="8" t="s">
        <v>45</v>
      </c>
      <c r="O241" s="35" t="s">
        <v>687</v>
      </c>
      <c r="P241" s="35" t="s">
        <v>688</v>
      </c>
    </row>
    <row r="242" spans="1:16" ht="15.75" x14ac:dyDescent="0.25">
      <c r="A242" s="12">
        <v>1485</v>
      </c>
      <c r="B242" s="12" t="s">
        <v>58</v>
      </c>
      <c r="C242" s="14" t="s">
        <v>126</v>
      </c>
      <c r="D242" s="12" t="s">
        <v>10</v>
      </c>
      <c r="E242" s="12">
        <v>34</v>
      </c>
      <c r="F242" s="20">
        <f t="shared" si="12"/>
        <v>10.822510822510823</v>
      </c>
      <c r="G242" s="20">
        <v>1</v>
      </c>
      <c r="H242" s="12">
        <v>4</v>
      </c>
      <c r="I242" s="9">
        <f t="shared" si="13"/>
        <v>9.1991341991342016E-3</v>
      </c>
      <c r="J242" s="9">
        <f t="shared" si="14"/>
        <v>-2.2835663749905279</v>
      </c>
      <c r="K242" s="9">
        <f t="shared" si="15"/>
        <v>0.10192007258416352</v>
      </c>
      <c r="L242" s="12" t="s">
        <v>142</v>
      </c>
      <c r="M242" s="12"/>
      <c r="N242" s="8" t="s">
        <v>45</v>
      </c>
      <c r="O242" s="35" t="s">
        <v>689</v>
      </c>
      <c r="P242" s="35" t="s">
        <v>673</v>
      </c>
    </row>
    <row r="243" spans="1:16" ht="15.75" x14ac:dyDescent="0.25">
      <c r="A243" s="12">
        <v>1486</v>
      </c>
      <c r="B243" s="12" t="s">
        <v>53</v>
      </c>
      <c r="C243" s="29" t="s">
        <v>146</v>
      </c>
      <c r="D243" s="23" t="s">
        <v>27</v>
      </c>
      <c r="E243" s="12">
        <v>118</v>
      </c>
      <c r="F243" s="20">
        <f t="shared" si="12"/>
        <v>37.560478736949328</v>
      </c>
      <c r="G243" s="20">
        <v>3</v>
      </c>
      <c r="H243" s="12">
        <v>8</v>
      </c>
      <c r="I243" s="9">
        <f t="shared" si="13"/>
        <v>0.11080341227400051</v>
      </c>
      <c r="J243" s="9">
        <f t="shared" si="14"/>
        <v>0.35564504079026893</v>
      </c>
      <c r="K243" s="9">
        <f t="shared" si="15"/>
        <v>1.427100895742516</v>
      </c>
      <c r="L243" s="12" t="s">
        <v>142</v>
      </c>
      <c r="M243" s="12"/>
      <c r="N243" s="8" t="s">
        <v>45</v>
      </c>
      <c r="O243" s="35" t="s">
        <v>690</v>
      </c>
      <c r="P243" s="35" t="s">
        <v>691</v>
      </c>
    </row>
    <row r="244" spans="1:16" ht="15.75" x14ac:dyDescent="0.25">
      <c r="A244" s="12">
        <v>1487</v>
      </c>
      <c r="B244" s="12" t="s">
        <v>14</v>
      </c>
      <c r="C244" s="8" t="s">
        <v>91</v>
      </c>
      <c r="D244" s="8" t="s">
        <v>31</v>
      </c>
      <c r="E244" s="12">
        <v>64</v>
      </c>
      <c r="F244" s="20">
        <f t="shared" si="12"/>
        <v>20.371785077667433</v>
      </c>
      <c r="G244" s="20">
        <v>2</v>
      </c>
      <c r="H244" s="12">
        <v>7</v>
      </c>
      <c r="I244" s="9">
        <f t="shared" si="13"/>
        <v>3.2594856124267893E-2</v>
      </c>
      <c r="J244" s="9">
        <f t="shared" si="14"/>
        <v>-0.94198602789554275</v>
      </c>
      <c r="K244" s="9">
        <f t="shared" si="15"/>
        <v>0.38985280744899331</v>
      </c>
      <c r="L244" s="12" t="s">
        <v>142</v>
      </c>
      <c r="M244" s="12"/>
      <c r="N244" s="8" t="s">
        <v>45</v>
      </c>
      <c r="O244" s="35" t="s">
        <v>692</v>
      </c>
      <c r="P244" s="35" t="s">
        <v>567</v>
      </c>
    </row>
    <row r="245" spans="1:16" ht="15.75" x14ac:dyDescent="0.25">
      <c r="A245" s="12">
        <v>1488</v>
      </c>
      <c r="B245" s="12" t="s">
        <v>14</v>
      </c>
      <c r="C245" s="8" t="s">
        <v>91</v>
      </c>
      <c r="D245" s="8" t="s">
        <v>31</v>
      </c>
      <c r="E245" s="12">
        <v>33</v>
      </c>
      <c r="F245" s="20">
        <f t="shared" si="12"/>
        <v>10.504201680672269</v>
      </c>
      <c r="G245" s="20">
        <v>1</v>
      </c>
      <c r="H245" s="12">
        <v>4</v>
      </c>
      <c r="I245" s="9">
        <f t="shared" si="13"/>
        <v>8.6659663865546223E-3</v>
      </c>
      <c r="J245" s="9">
        <f t="shared" si="14"/>
        <v>-2.3468845098310025</v>
      </c>
      <c r="K245" s="9">
        <f t="shared" si="15"/>
        <v>9.5666747223737858E-2</v>
      </c>
      <c r="L245" s="12" t="s">
        <v>142</v>
      </c>
      <c r="M245" s="12"/>
      <c r="N245" s="8" t="s">
        <v>45</v>
      </c>
      <c r="O245" s="35" t="s">
        <v>693</v>
      </c>
      <c r="P245" s="35" t="s">
        <v>694</v>
      </c>
    </row>
    <row r="246" spans="1:16" ht="15.75" x14ac:dyDescent="0.25">
      <c r="A246" s="12">
        <v>1489</v>
      </c>
      <c r="B246" s="12" t="s">
        <v>63</v>
      </c>
      <c r="C246" s="16" t="s">
        <v>93</v>
      </c>
      <c r="D246" s="31" t="s">
        <v>92</v>
      </c>
      <c r="E246" s="12">
        <v>82</v>
      </c>
      <c r="F246" s="20">
        <f t="shared" si="12"/>
        <v>26.101349630761394</v>
      </c>
      <c r="G246" s="20">
        <v>2</v>
      </c>
      <c r="H246" s="12">
        <v>6</v>
      </c>
      <c r="I246" s="9">
        <f t="shared" si="13"/>
        <v>5.3507766743060854E-2</v>
      </c>
      <c r="J246" s="9">
        <f t="shared" si="14"/>
        <v>-0.41632552425392522</v>
      </c>
      <c r="K246" s="9">
        <f t="shared" si="15"/>
        <v>0.65946556350457108</v>
      </c>
      <c r="L246" s="12" t="s">
        <v>142</v>
      </c>
      <c r="M246" s="12"/>
      <c r="N246" s="8" t="s">
        <v>45</v>
      </c>
      <c r="O246" s="35" t="s">
        <v>695</v>
      </c>
      <c r="P246" s="35" t="s">
        <v>696</v>
      </c>
    </row>
    <row r="247" spans="1:16" ht="15.75" x14ac:dyDescent="0.25">
      <c r="A247" s="12">
        <v>1490</v>
      </c>
      <c r="B247" s="12" t="s">
        <v>15</v>
      </c>
      <c r="C247" s="12" t="s">
        <v>124</v>
      </c>
      <c r="D247" s="12" t="s">
        <v>26</v>
      </c>
      <c r="E247" s="12">
        <v>84</v>
      </c>
      <c r="F247" s="20">
        <f t="shared" si="12"/>
        <v>26.737967914438503</v>
      </c>
      <c r="G247" s="20">
        <v>2</v>
      </c>
      <c r="H247" s="12">
        <v>7</v>
      </c>
      <c r="I247" s="9">
        <f t="shared" si="13"/>
        <v>5.6149732620320865E-2</v>
      </c>
      <c r="J247" s="9">
        <f t="shared" si="14"/>
        <v>-0.36521461735473792</v>
      </c>
      <c r="K247" s="9">
        <f t="shared" si="15"/>
        <v>0.69404768021551599</v>
      </c>
      <c r="L247" s="12" t="s">
        <v>142</v>
      </c>
      <c r="M247" s="12"/>
      <c r="N247" s="8" t="s">
        <v>45</v>
      </c>
      <c r="O247" s="35" t="s">
        <v>697</v>
      </c>
      <c r="P247" s="35" t="s">
        <v>565</v>
      </c>
    </row>
    <row r="248" spans="1:16" ht="15.75" x14ac:dyDescent="0.25">
      <c r="A248" s="12">
        <v>1491</v>
      </c>
      <c r="B248" s="12" t="s">
        <v>63</v>
      </c>
      <c r="C248" s="16" t="s">
        <v>93</v>
      </c>
      <c r="D248" s="31" t="s">
        <v>92</v>
      </c>
      <c r="E248" s="12">
        <v>102</v>
      </c>
      <c r="F248" s="20">
        <f t="shared" si="12"/>
        <v>32.467532467532465</v>
      </c>
      <c r="G248" s="20">
        <v>3</v>
      </c>
      <c r="H248" s="12">
        <v>7</v>
      </c>
      <c r="I248" s="9">
        <f t="shared" si="13"/>
        <v>8.2792207792207792E-2</v>
      </c>
      <c r="J248" s="9">
        <f t="shared" si="14"/>
        <v>4.6590289274532459E-2</v>
      </c>
      <c r="K248" s="9">
        <f t="shared" si="15"/>
        <v>1.047692670209313</v>
      </c>
      <c r="L248" s="12" t="s">
        <v>142</v>
      </c>
      <c r="M248" s="12"/>
      <c r="N248" s="8" t="s">
        <v>45</v>
      </c>
      <c r="O248" s="35" t="s">
        <v>698</v>
      </c>
      <c r="P248" s="35" t="s">
        <v>699</v>
      </c>
    </row>
    <row r="249" spans="1:16" ht="15.75" x14ac:dyDescent="0.25">
      <c r="A249" s="12">
        <v>1492</v>
      </c>
      <c r="B249" s="12" t="s">
        <v>53</v>
      </c>
      <c r="C249" s="29" t="s">
        <v>146</v>
      </c>
      <c r="D249" s="23" t="s">
        <v>27</v>
      </c>
      <c r="E249" s="12">
        <v>190</v>
      </c>
      <c r="F249" s="20">
        <f t="shared" si="12"/>
        <v>60.478736949325189</v>
      </c>
      <c r="G249" s="20">
        <v>6</v>
      </c>
      <c r="H249" s="12">
        <v>13</v>
      </c>
      <c r="I249" s="9">
        <f t="shared" si="13"/>
        <v>0.28727400050929458</v>
      </c>
      <c r="J249" s="9">
        <f t="shared" si="14"/>
        <v>1.3659610093509835</v>
      </c>
      <c r="K249" s="9">
        <f t="shared" si="15"/>
        <v>3.9194879072023303</v>
      </c>
      <c r="L249" s="12" t="s">
        <v>143</v>
      </c>
      <c r="M249" s="12"/>
      <c r="N249" s="8" t="s">
        <v>45</v>
      </c>
      <c r="O249" s="35" t="s">
        <v>449</v>
      </c>
      <c r="P249" s="35" t="s">
        <v>700</v>
      </c>
    </row>
    <row r="250" spans="1:16" ht="15.75" x14ac:dyDescent="0.25">
      <c r="A250" s="12">
        <v>1493</v>
      </c>
      <c r="B250" s="12" t="s">
        <v>63</v>
      </c>
      <c r="C250" s="16" t="s">
        <v>93</v>
      </c>
      <c r="D250" s="31" t="s">
        <v>92</v>
      </c>
      <c r="E250" s="12">
        <v>51</v>
      </c>
      <c r="F250" s="20">
        <f t="shared" si="12"/>
        <v>16.233766233766232</v>
      </c>
      <c r="G250" s="20">
        <v>1</v>
      </c>
      <c r="H250" s="12">
        <v>4</v>
      </c>
      <c r="I250" s="9">
        <f t="shared" si="13"/>
        <v>2.0698051948051948E-2</v>
      </c>
      <c r="J250" s="9">
        <f t="shared" si="14"/>
        <v>-1.4235748806931117</v>
      </c>
      <c r="K250" s="9">
        <f t="shared" si="15"/>
        <v>0.24085146081093187</v>
      </c>
      <c r="L250" s="12" t="s">
        <v>142</v>
      </c>
      <c r="M250" s="12"/>
      <c r="N250" s="8" t="s">
        <v>45</v>
      </c>
      <c r="O250" s="35" t="s">
        <v>465</v>
      </c>
      <c r="P250" s="35" t="s">
        <v>701</v>
      </c>
    </row>
    <row r="251" spans="1:16" ht="15.75" x14ac:dyDescent="0.25">
      <c r="A251" s="12">
        <v>1494</v>
      </c>
      <c r="B251" s="12" t="s">
        <v>104</v>
      </c>
      <c r="C251" s="17" t="s">
        <v>145</v>
      </c>
      <c r="D251" s="15" t="s">
        <v>28</v>
      </c>
      <c r="E251" s="12">
        <v>100</v>
      </c>
      <c r="F251" s="20">
        <f t="shared" si="12"/>
        <v>31.830914183855359</v>
      </c>
      <c r="G251" s="20">
        <v>3</v>
      </c>
      <c r="H251" s="12">
        <v>10</v>
      </c>
      <c r="I251" s="9">
        <f t="shared" si="13"/>
        <v>7.9577285459638394E-2</v>
      </c>
      <c r="J251" s="9">
        <f t="shared" si="14"/>
        <v>4.5889167793351504E-3</v>
      </c>
      <c r="K251" s="9">
        <f t="shared" si="15"/>
        <v>1.0045994619821215</v>
      </c>
      <c r="L251" s="12" t="s">
        <v>142</v>
      </c>
      <c r="M251" s="12"/>
      <c r="N251" s="8" t="s">
        <v>45</v>
      </c>
      <c r="O251" s="35" t="s">
        <v>702</v>
      </c>
      <c r="P251" s="35" t="s">
        <v>703</v>
      </c>
    </row>
    <row r="252" spans="1:16" ht="15.75" x14ac:dyDescent="0.25">
      <c r="A252" s="12">
        <v>1495</v>
      </c>
      <c r="B252" s="12" t="s">
        <v>79</v>
      </c>
      <c r="C252" s="30" t="s">
        <v>164</v>
      </c>
      <c r="D252" s="12" t="s">
        <v>110</v>
      </c>
      <c r="E252" s="12">
        <v>33</v>
      </c>
      <c r="F252" s="20">
        <f t="shared" si="12"/>
        <v>10.504201680672269</v>
      </c>
      <c r="G252" s="20">
        <v>1</v>
      </c>
      <c r="H252" s="12">
        <v>3</v>
      </c>
      <c r="I252" s="9">
        <f t="shared" si="13"/>
        <v>8.6659663865546223E-3</v>
      </c>
      <c r="J252" s="9">
        <f t="shared" si="14"/>
        <v>-2.3468845098310025</v>
      </c>
      <c r="K252" s="9">
        <f t="shared" si="15"/>
        <v>9.5666747223737858E-2</v>
      </c>
      <c r="L252" s="12" t="s">
        <v>142</v>
      </c>
      <c r="M252" s="12"/>
      <c r="N252" s="8" t="s">
        <v>45</v>
      </c>
      <c r="O252" s="35" t="s">
        <v>704</v>
      </c>
      <c r="P252" s="35" t="s">
        <v>705</v>
      </c>
    </row>
    <row r="253" spans="1:16" ht="15.75" x14ac:dyDescent="0.25">
      <c r="A253" s="12">
        <v>1496</v>
      </c>
      <c r="B253" s="12" t="s">
        <v>61</v>
      </c>
      <c r="C253" s="30" t="s">
        <v>154</v>
      </c>
      <c r="D253" s="12" t="s">
        <v>110</v>
      </c>
      <c r="E253" s="12">
        <v>33</v>
      </c>
      <c r="F253" s="20">
        <f t="shared" si="12"/>
        <v>10.504201680672269</v>
      </c>
      <c r="G253" s="20">
        <v>1</v>
      </c>
      <c r="H253" s="12">
        <v>3</v>
      </c>
      <c r="I253" s="9">
        <f t="shared" si="13"/>
        <v>8.6659663865546223E-3</v>
      </c>
      <c r="J253" s="9">
        <f t="shared" si="14"/>
        <v>-2.3468845098310025</v>
      </c>
      <c r="K253" s="9">
        <f t="shared" si="15"/>
        <v>9.5666747223737858E-2</v>
      </c>
      <c r="L253" s="12" t="s">
        <v>142</v>
      </c>
      <c r="M253" s="12"/>
      <c r="N253" s="8" t="s">
        <v>45</v>
      </c>
      <c r="O253" s="35" t="s">
        <v>706</v>
      </c>
      <c r="P253" s="35" t="s">
        <v>707</v>
      </c>
    </row>
    <row r="254" spans="1:16" ht="15.75" x14ac:dyDescent="0.25">
      <c r="A254" s="12">
        <v>1497</v>
      </c>
      <c r="B254" s="12" t="s">
        <v>63</v>
      </c>
      <c r="C254" s="16" t="s">
        <v>93</v>
      </c>
      <c r="D254" s="31" t="s">
        <v>92</v>
      </c>
      <c r="E254" s="12">
        <v>40</v>
      </c>
      <c r="F254" s="20">
        <f t="shared" si="12"/>
        <v>12.732365673542144</v>
      </c>
      <c r="G254" s="20">
        <v>1</v>
      </c>
      <c r="H254" s="12">
        <v>3</v>
      </c>
      <c r="I254" s="9">
        <f t="shared" si="13"/>
        <v>1.2732365673542146E-2</v>
      </c>
      <c r="J254" s="9">
        <f t="shared" si="14"/>
        <v>-1.9388637255257484</v>
      </c>
      <c r="K254" s="9">
        <f t="shared" si="15"/>
        <v>0.14386732971233054</v>
      </c>
      <c r="L254" s="12" t="s">
        <v>142</v>
      </c>
      <c r="M254" s="12"/>
      <c r="N254" s="8" t="s">
        <v>45</v>
      </c>
      <c r="O254" s="35" t="s">
        <v>708</v>
      </c>
      <c r="P254" s="35" t="s">
        <v>709</v>
      </c>
    </row>
    <row r="255" spans="1:16" ht="15.75" x14ac:dyDescent="0.25">
      <c r="A255" s="12">
        <v>1498</v>
      </c>
      <c r="B255" s="12" t="s">
        <v>14</v>
      </c>
      <c r="C255" s="8" t="s">
        <v>91</v>
      </c>
      <c r="D255" s="8" t="s">
        <v>31</v>
      </c>
      <c r="E255" s="12">
        <v>57</v>
      </c>
      <c r="F255" s="20">
        <f t="shared" si="12"/>
        <v>18.143621084797555</v>
      </c>
      <c r="G255" s="20">
        <v>1</v>
      </c>
      <c r="H255" s="12">
        <v>5</v>
      </c>
      <c r="I255" s="9">
        <f t="shared" si="13"/>
        <v>2.585466004583652E-2</v>
      </c>
      <c r="J255" s="9">
        <f t="shared" si="14"/>
        <v>-1.1876653086243261</v>
      </c>
      <c r="K255" s="9">
        <f t="shared" si="15"/>
        <v>0.30493235659601403</v>
      </c>
      <c r="L255" s="12" t="s">
        <v>142</v>
      </c>
      <c r="M255" s="12"/>
      <c r="N255" s="8" t="s">
        <v>45</v>
      </c>
      <c r="O255" s="35" t="s">
        <v>710</v>
      </c>
      <c r="P255" s="35" t="s">
        <v>711</v>
      </c>
    </row>
    <row r="256" spans="1:16" ht="15.75" x14ac:dyDescent="0.25">
      <c r="A256" s="12">
        <v>1499</v>
      </c>
      <c r="B256" s="12" t="s">
        <v>59</v>
      </c>
      <c r="C256" s="36" t="s">
        <v>152</v>
      </c>
      <c r="D256" s="22" t="s">
        <v>110</v>
      </c>
      <c r="E256" s="12">
        <v>170</v>
      </c>
      <c r="F256" s="20">
        <f t="shared" si="12"/>
        <v>54.112554112554115</v>
      </c>
      <c r="G256" s="20">
        <v>5</v>
      </c>
      <c r="H256" s="12">
        <v>12</v>
      </c>
      <c r="I256" s="9">
        <f t="shared" si="13"/>
        <v>0.22997835497835495</v>
      </c>
      <c r="J256" s="9">
        <f t="shared" si="14"/>
        <v>1.1300514372821988</v>
      </c>
      <c r="K256" s="9">
        <f t="shared" si="15"/>
        <v>3.0958157363770038</v>
      </c>
      <c r="L256" s="12" t="s">
        <v>143</v>
      </c>
      <c r="M256" s="12"/>
      <c r="N256" s="8" t="s">
        <v>45</v>
      </c>
      <c r="O256" s="35" t="s">
        <v>675</v>
      </c>
      <c r="P256" s="35" t="s">
        <v>712</v>
      </c>
    </row>
    <row r="257" spans="1:16" ht="15.75" x14ac:dyDescent="0.25">
      <c r="A257" s="12">
        <v>1500</v>
      </c>
      <c r="B257" s="12" t="s">
        <v>63</v>
      </c>
      <c r="C257" s="16" t="s">
        <v>93</v>
      </c>
      <c r="D257" s="31" t="s">
        <v>92</v>
      </c>
      <c r="E257" s="12">
        <v>55</v>
      </c>
      <c r="F257" s="20">
        <f t="shared" si="12"/>
        <v>17.50700280112045</v>
      </c>
      <c r="G257" s="20">
        <v>1</v>
      </c>
      <c r="H257" s="12">
        <v>3</v>
      </c>
      <c r="I257" s="9">
        <f t="shared" si="13"/>
        <v>2.4072128851540621E-2</v>
      </c>
      <c r="J257" s="9">
        <f t="shared" si="14"/>
        <v>-1.2634233618233353</v>
      </c>
      <c r="K257" s="9">
        <f t="shared" si="15"/>
        <v>0.28268463636772356</v>
      </c>
      <c r="L257" s="12" t="s">
        <v>142</v>
      </c>
      <c r="M257" s="12"/>
      <c r="N257" s="8" t="s">
        <v>45</v>
      </c>
      <c r="O257" s="35" t="s">
        <v>713</v>
      </c>
      <c r="P257" s="35" t="s">
        <v>714</v>
      </c>
    </row>
    <row r="258" spans="1:16" ht="15.75" x14ac:dyDescent="0.25">
      <c r="A258" s="12">
        <v>1501</v>
      </c>
      <c r="B258" s="12" t="s">
        <v>54</v>
      </c>
      <c r="C258" s="12" t="s">
        <v>19</v>
      </c>
      <c r="D258" s="12" t="s">
        <v>7</v>
      </c>
      <c r="E258" s="12">
        <v>40</v>
      </c>
      <c r="F258" s="20">
        <f t="shared" si="12"/>
        <v>12.732365673542144</v>
      </c>
      <c r="G258" s="20">
        <v>1</v>
      </c>
      <c r="H258" s="12">
        <v>3</v>
      </c>
      <c r="I258" s="9">
        <f t="shared" si="13"/>
        <v>1.2732365673542146E-2</v>
      </c>
      <c r="J258" s="9">
        <f t="shared" si="14"/>
        <v>-1.9388637255257484</v>
      </c>
      <c r="K258" s="9">
        <f t="shared" si="15"/>
        <v>0.14386732971233054</v>
      </c>
      <c r="L258" s="12" t="s">
        <v>142</v>
      </c>
      <c r="M258" s="12"/>
      <c r="N258" s="8" t="s">
        <v>45</v>
      </c>
      <c r="O258" s="35" t="s">
        <v>715</v>
      </c>
      <c r="P258" s="35" t="s">
        <v>716</v>
      </c>
    </row>
    <row r="259" spans="1:16" ht="15.75" x14ac:dyDescent="0.25">
      <c r="A259" s="12">
        <v>1502</v>
      </c>
      <c r="B259" s="12" t="s">
        <v>50</v>
      </c>
      <c r="C259" s="12" t="s">
        <v>122</v>
      </c>
      <c r="D259" s="12" t="s">
        <v>107</v>
      </c>
      <c r="E259" s="12">
        <v>37</v>
      </c>
      <c r="F259" s="20">
        <f t="shared" si="12"/>
        <v>11.777438248026483</v>
      </c>
      <c r="G259" s="20">
        <v>1</v>
      </c>
      <c r="H259" s="12">
        <v>3</v>
      </c>
      <c r="I259" s="9">
        <f t="shared" si="13"/>
        <v>1.0894130379424495E-2</v>
      </c>
      <c r="J259" s="9">
        <f t="shared" si="14"/>
        <v>-2.1042201549830075</v>
      </c>
      <c r="K259" s="9">
        <f t="shared" si="15"/>
        <v>0.12194073207136039</v>
      </c>
      <c r="L259" s="12" t="s">
        <v>142</v>
      </c>
      <c r="M259" s="12"/>
      <c r="N259" s="8" t="s">
        <v>45</v>
      </c>
      <c r="O259" s="35" t="s">
        <v>717</v>
      </c>
      <c r="P259" s="35" t="s">
        <v>718</v>
      </c>
    </row>
    <row r="260" spans="1:16" ht="15.75" x14ac:dyDescent="0.25">
      <c r="A260" s="144" t="s">
        <v>40</v>
      </c>
      <c r="B260" s="26" t="s">
        <v>24</v>
      </c>
      <c r="C260" s="13" t="s">
        <v>5</v>
      </c>
      <c r="D260" s="26" t="s">
        <v>23</v>
      </c>
      <c r="E260" s="13" t="s">
        <v>0</v>
      </c>
      <c r="F260" s="13" t="s">
        <v>1</v>
      </c>
      <c r="G260" s="26" t="s">
        <v>41</v>
      </c>
      <c r="H260" s="13" t="s">
        <v>4</v>
      </c>
      <c r="I260" s="26" t="s">
        <v>42</v>
      </c>
      <c r="J260" s="27" t="s">
        <v>43</v>
      </c>
      <c r="K260" s="27" t="s">
        <v>44</v>
      </c>
      <c r="L260" s="28" t="s">
        <v>37</v>
      </c>
      <c r="M260" s="28" t="s">
        <v>38</v>
      </c>
      <c r="N260" s="28" t="s">
        <v>39</v>
      </c>
      <c r="O260" s="11" t="s">
        <v>108</v>
      </c>
      <c r="P260" s="11" t="s">
        <v>109</v>
      </c>
    </row>
    <row r="261" spans="1:16" ht="15.75" x14ac:dyDescent="0.25">
      <c r="A261" s="12">
        <v>1503</v>
      </c>
      <c r="B261" s="12" t="s">
        <v>14</v>
      </c>
      <c r="C261" s="8" t="s">
        <v>91</v>
      </c>
      <c r="D261" s="8" t="s">
        <v>31</v>
      </c>
      <c r="E261" s="12">
        <v>105</v>
      </c>
      <c r="F261" s="20">
        <f t="shared" si="12"/>
        <v>33.422459893048128</v>
      </c>
      <c r="G261" s="20">
        <v>3</v>
      </c>
      <c r="H261" s="12">
        <v>10</v>
      </c>
      <c r="I261" s="9">
        <f t="shared" si="13"/>
        <v>8.7733957219251341E-2</v>
      </c>
      <c r="J261" s="9">
        <f t="shared" si="14"/>
        <v>0.10807285498270058</v>
      </c>
      <c r="K261" s="9">
        <f t="shared" si="15"/>
        <v>1.1141289122723554</v>
      </c>
      <c r="L261" s="12" t="s">
        <v>142</v>
      </c>
      <c r="M261" s="12"/>
      <c r="N261" s="8" t="s">
        <v>45</v>
      </c>
      <c r="O261" s="35" t="s">
        <v>719</v>
      </c>
      <c r="P261" s="35" t="s">
        <v>720</v>
      </c>
    </row>
    <row r="262" spans="1:16" ht="15.75" x14ac:dyDescent="0.25">
      <c r="A262" s="12">
        <v>1504</v>
      </c>
      <c r="B262" s="12" t="s">
        <v>65</v>
      </c>
      <c r="C262" s="32" t="s">
        <v>128</v>
      </c>
      <c r="D262" s="33" t="s">
        <v>11</v>
      </c>
      <c r="E262" s="12">
        <v>190</v>
      </c>
      <c r="F262" s="20">
        <f t="shared" si="12"/>
        <v>60.478736949325189</v>
      </c>
      <c r="G262" s="20">
        <v>6</v>
      </c>
      <c r="H262" s="12">
        <v>9</v>
      </c>
      <c r="I262" s="9">
        <f t="shared" si="13"/>
        <v>0.28727400050929458</v>
      </c>
      <c r="J262" s="9">
        <f t="shared" si="14"/>
        <v>1.3659610093509835</v>
      </c>
      <c r="K262" s="9">
        <f t="shared" si="15"/>
        <v>3.9194879072023303</v>
      </c>
      <c r="L262" s="12" t="s">
        <v>142</v>
      </c>
      <c r="M262" s="12"/>
      <c r="N262" s="8" t="s">
        <v>45</v>
      </c>
      <c r="O262" s="35" t="s">
        <v>721</v>
      </c>
      <c r="P262" s="35" t="s">
        <v>722</v>
      </c>
    </row>
    <row r="263" spans="1:16" ht="15.75" x14ac:dyDescent="0.25">
      <c r="A263" s="12">
        <v>1505</v>
      </c>
      <c r="B263" s="12" t="s">
        <v>46</v>
      </c>
      <c r="C263" s="19" t="s">
        <v>149</v>
      </c>
      <c r="D263" s="12" t="s">
        <v>29</v>
      </c>
      <c r="E263" s="12">
        <v>120</v>
      </c>
      <c r="F263" s="20">
        <f t="shared" si="12"/>
        <v>38.19709702062643</v>
      </c>
      <c r="G263" s="20">
        <v>3</v>
      </c>
      <c r="H263" s="12">
        <v>3</v>
      </c>
      <c r="I263" s="9">
        <f t="shared" si="13"/>
        <v>0.11459129106187928</v>
      </c>
      <c r="J263" s="9">
        <f t="shared" si="14"/>
        <v>0.39129293873931204</v>
      </c>
      <c r="K263" s="9">
        <f t="shared" si="15"/>
        <v>1.4788916746279441</v>
      </c>
      <c r="L263" s="12" t="s">
        <v>142</v>
      </c>
      <c r="M263" s="12"/>
      <c r="N263" s="8" t="s">
        <v>45</v>
      </c>
      <c r="O263" s="35" t="s">
        <v>723</v>
      </c>
      <c r="P263" s="35" t="s">
        <v>724</v>
      </c>
    </row>
    <row r="264" spans="1:16" ht="15.75" x14ac:dyDescent="0.25">
      <c r="A264" s="12">
        <v>1506</v>
      </c>
      <c r="B264" s="12" t="s">
        <v>46</v>
      </c>
      <c r="C264" s="19" t="s">
        <v>149</v>
      </c>
      <c r="D264" s="12" t="s">
        <v>29</v>
      </c>
      <c r="E264" s="12">
        <v>50</v>
      </c>
      <c r="F264" s="20">
        <f t="shared" si="12"/>
        <v>15.91545709192768</v>
      </c>
      <c r="G264" s="20">
        <v>1</v>
      </c>
      <c r="H264" s="12">
        <v>3</v>
      </c>
      <c r="I264" s="9">
        <f t="shared" si="13"/>
        <v>1.9894321364909599E-2</v>
      </c>
      <c r="J264" s="9">
        <f t="shared" si="14"/>
        <v>-1.465576253188309</v>
      </c>
      <c r="K264" s="9">
        <f t="shared" si="15"/>
        <v>0.23094487040739761</v>
      </c>
      <c r="L264" s="12" t="s">
        <v>142</v>
      </c>
      <c r="M264" s="12"/>
      <c r="N264" s="8" t="s">
        <v>45</v>
      </c>
      <c r="O264" s="35" t="s">
        <v>725</v>
      </c>
      <c r="P264" s="35" t="s">
        <v>726</v>
      </c>
    </row>
    <row r="265" spans="1:16" ht="15.75" x14ac:dyDescent="0.25">
      <c r="A265" s="12">
        <v>1507</v>
      </c>
      <c r="B265" s="12" t="s">
        <v>65</v>
      </c>
      <c r="C265" s="32" t="s">
        <v>128</v>
      </c>
      <c r="D265" s="33" t="s">
        <v>11</v>
      </c>
      <c r="E265" s="12">
        <v>197</v>
      </c>
      <c r="F265" s="20">
        <f t="shared" ref="F265:F329" si="16">E265/3.1416</f>
        <v>62.706900942195062</v>
      </c>
      <c r="G265" s="20">
        <v>6</v>
      </c>
      <c r="H265" s="12">
        <v>13</v>
      </c>
      <c r="I265" s="9">
        <f t="shared" ref="I265:I329" si="17">(3.1416*((F265/100)^2)/4)</f>
        <v>0.30883148714031072</v>
      </c>
      <c r="J265" s="9">
        <f t="shared" ref="J265:J329" si="18">(((LN(F265))*2.121)+(-7.335))</f>
        <v>1.4426980609518667</v>
      </c>
      <c r="K265" s="9">
        <f t="shared" ref="K265:K329" si="19">EXP(J265)</f>
        <v>4.2320988877426355</v>
      </c>
      <c r="L265" s="12" t="s">
        <v>143</v>
      </c>
      <c r="M265" s="12"/>
      <c r="N265" s="8" t="s">
        <v>45</v>
      </c>
      <c r="O265" s="35" t="s">
        <v>727</v>
      </c>
      <c r="P265" s="35" t="s">
        <v>728</v>
      </c>
    </row>
    <row r="266" spans="1:16" ht="15.75" x14ac:dyDescent="0.25">
      <c r="A266" s="12">
        <v>1508</v>
      </c>
      <c r="B266" s="12" t="s">
        <v>9</v>
      </c>
      <c r="C266" s="12" t="s">
        <v>129</v>
      </c>
      <c r="D266" s="12" t="s">
        <v>13</v>
      </c>
      <c r="E266" s="12">
        <v>54</v>
      </c>
      <c r="F266" s="20">
        <f t="shared" si="16"/>
        <v>17.188693659281896</v>
      </c>
      <c r="G266" s="20">
        <v>1</v>
      </c>
      <c r="H266" s="12">
        <v>3</v>
      </c>
      <c r="I266" s="9">
        <f t="shared" si="17"/>
        <v>2.3204736440030557E-2</v>
      </c>
      <c r="J266" s="9">
        <f t="shared" si="18"/>
        <v>-1.3023418849385804</v>
      </c>
      <c r="K266" s="9">
        <f t="shared" si="19"/>
        <v>0.27189430168966694</v>
      </c>
      <c r="L266" s="12" t="s">
        <v>142</v>
      </c>
      <c r="M266" s="12" t="s">
        <v>48</v>
      </c>
      <c r="N266" s="8" t="s">
        <v>45</v>
      </c>
      <c r="O266" s="35" t="s">
        <v>729</v>
      </c>
      <c r="P266" s="35" t="s">
        <v>730</v>
      </c>
    </row>
    <row r="267" spans="1:16" ht="15.75" x14ac:dyDescent="0.25">
      <c r="A267" s="12">
        <v>1509</v>
      </c>
      <c r="B267" s="12" t="s">
        <v>53</v>
      </c>
      <c r="C267" s="29" t="s">
        <v>146</v>
      </c>
      <c r="D267" s="23" t="s">
        <v>27</v>
      </c>
      <c r="E267" s="12">
        <v>40</v>
      </c>
      <c r="F267" s="20">
        <f t="shared" si="16"/>
        <v>12.732365673542144</v>
      </c>
      <c r="G267" s="20">
        <v>1</v>
      </c>
      <c r="H267" s="12">
        <v>2</v>
      </c>
      <c r="I267" s="9">
        <f t="shared" si="17"/>
        <v>1.2732365673542146E-2</v>
      </c>
      <c r="J267" s="9">
        <f t="shared" si="18"/>
        <v>-1.9388637255257484</v>
      </c>
      <c r="K267" s="9">
        <f t="shared" si="19"/>
        <v>0.14386732971233054</v>
      </c>
      <c r="L267" s="12" t="s">
        <v>142</v>
      </c>
      <c r="M267" s="12"/>
      <c r="N267" s="8" t="s">
        <v>45</v>
      </c>
      <c r="O267" s="35" t="s">
        <v>467</v>
      </c>
      <c r="P267" s="35" t="s">
        <v>731</v>
      </c>
    </row>
    <row r="268" spans="1:16" ht="15.75" x14ac:dyDescent="0.25">
      <c r="A268" s="12">
        <v>1510</v>
      </c>
      <c r="B268" s="12" t="s">
        <v>55</v>
      </c>
      <c r="C268" s="30" t="s">
        <v>147</v>
      </c>
      <c r="D268" s="12" t="s">
        <v>113</v>
      </c>
      <c r="E268" s="12">
        <v>46</v>
      </c>
      <c r="F268" s="20">
        <f t="shared" si="16"/>
        <v>14.642220524573466</v>
      </c>
      <c r="G268" s="20">
        <v>1</v>
      </c>
      <c r="H268" s="12">
        <v>3</v>
      </c>
      <c r="I268" s="9">
        <f t="shared" si="17"/>
        <v>1.6838553603259487E-2</v>
      </c>
      <c r="J268" s="9">
        <f t="shared" si="18"/>
        <v>-1.6424286457480362</v>
      </c>
      <c r="K268" s="9">
        <f t="shared" si="19"/>
        <v>0.19350950510133216</v>
      </c>
      <c r="L268" s="12" t="s">
        <v>142</v>
      </c>
      <c r="M268" s="12" t="s">
        <v>51</v>
      </c>
      <c r="N268" s="8" t="s">
        <v>45</v>
      </c>
      <c r="O268" s="35" t="s">
        <v>732</v>
      </c>
      <c r="P268" s="35" t="s">
        <v>733</v>
      </c>
    </row>
    <row r="269" spans="1:16" ht="15.75" x14ac:dyDescent="0.25">
      <c r="A269" s="12">
        <v>1511</v>
      </c>
      <c r="B269" s="12" t="s">
        <v>63</v>
      </c>
      <c r="C269" s="16" t="s">
        <v>93</v>
      </c>
      <c r="D269" s="31" t="s">
        <v>92</v>
      </c>
      <c r="E269" s="12">
        <v>60</v>
      </c>
      <c r="F269" s="20">
        <f t="shared" si="16"/>
        <v>19.098548510313215</v>
      </c>
      <c r="G269" s="20">
        <v>1</v>
      </c>
      <c r="H269" s="12">
        <v>5</v>
      </c>
      <c r="I269" s="9">
        <f t="shared" si="17"/>
        <v>2.8647822765469819E-2</v>
      </c>
      <c r="J269" s="9">
        <f t="shared" si="18"/>
        <v>-1.0788722312283312</v>
      </c>
      <c r="K269" s="9">
        <f t="shared" si="19"/>
        <v>0.33997872691435749</v>
      </c>
      <c r="L269" s="12" t="s">
        <v>142</v>
      </c>
      <c r="M269" s="12"/>
      <c r="N269" s="8" t="s">
        <v>45</v>
      </c>
      <c r="O269" s="35" t="s">
        <v>695</v>
      </c>
      <c r="P269" s="35" t="s">
        <v>734</v>
      </c>
    </row>
    <row r="270" spans="1:16" ht="15.75" x14ac:dyDescent="0.25">
      <c r="A270" s="12">
        <v>1512</v>
      </c>
      <c r="B270" s="12" t="s">
        <v>15</v>
      </c>
      <c r="C270" s="12" t="s">
        <v>124</v>
      </c>
      <c r="D270" s="12" t="s">
        <v>26</v>
      </c>
      <c r="E270" s="12">
        <v>198</v>
      </c>
      <c r="F270" s="20">
        <f t="shared" si="16"/>
        <v>63.025210084033617</v>
      </c>
      <c r="G270" s="20">
        <v>6</v>
      </c>
      <c r="H270" s="12">
        <v>8</v>
      </c>
      <c r="I270" s="9">
        <f t="shared" si="17"/>
        <v>0.31197478991596633</v>
      </c>
      <c r="J270" s="9">
        <f t="shared" si="18"/>
        <v>1.453437324401702</v>
      </c>
      <c r="K270" s="9">
        <f t="shared" si="19"/>
        <v>4.2777934363732184</v>
      </c>
      <c r="L270" s="12" t="s">
        <v>142</v>
      </c>
      <c r="M270" s="12"/>
      <c r="N270" s="8" t="s">
        <v>45</v>
      </c>
      <c r="O270" s="35" t="s">
        <v>735</v>
      </c>
      <c r="P270" s="35" t="s">
        <v>736</v>
      </c>
    </row>
    <row r="271" spans="1:16" ht="15.75" x14ac:dyDescent="0.25">
      <c r="A271" s="12">
        <v>1513</v>
      </c>
      <c r="B271" s="12" t="s">
        <v>53</v>
      </c>
      <c r="C271" s="29" t="s">
        <v>146</v>
      </c>
      <c r="D271" s="23" t="s">
        <v>27</v>
      </c>
      <c r="E271" s="12">
        <v>142</v>
      </c>
      <c r="F271" s="20">
        <f t="shared" si="16"/>
        <v>45.199898141074613</v>
      </c>
      <c r="G271" s="20">
        <v>4</v>
      </c>
      <c r="H271" s="12">
        <v>8</v>
      </c>
      <c r="I271" s="9">
        <f t="shared" si="17"/>
        <v>0.16045963840081487</v>
      </c>
      <c r="J271" s="9">
        <f t="shared" si="18"/>
        <v>0.74833214147086746</v>
      </c>
      <c r="K271" s="9">
        <f t="shared" si="19"/>
        <v>2.1134721029270738</v>
      </c>
      <c r="L271" s="12" t="s">
        <v>142</v>
      </c>
      <c r="M271" s="12"/>
      <c r="N271" s="8" t="s">
        <v>45</v>
      </c>
      <c r="O271" s="35" t="s">
        <v>737</v>
      </c>
      <c r="P271" s="35" t="s">
        <v>738</v>
      </c>
    </row>
    <row r="272" spans="1:16" ht="15.75" x14ac:dyDescent="0.25">
      <c r="A272" s="12">
        <v>1514</v>
      </c>
      <c r="B272" s="12" t="s">
        <v>14</v>
      </c>
      <c r="C272" s="8" t="s">
        <v>91</v>
      </c>
      <c r="D272" s="8" t="s">
        <v>31</v>
      </c>
      <c r="E272" s="12">
        <v>56</v>
      </c>
      <c r="F272" s="20">
        <f t="shared" si="16"/>
        <v>17.825311942959001</v>
      </c>
      <c r="G272" s="20">
        <v>1</v>
      </c>
      <c r="H272" s="12">
        <v>5</v>
      </c>
      <c r="I272" s="9">
        <f t="shared" si="17"/>
        <v>2.4955436720142603E-2</v>
      </c>
      <c r="J272" s="9">
        <f t="shared" si="18"/>
        <v>-1.2252061116521551</v>
      </c>
      <c r="K272" s="9">
        <f t="shared" si="19"/>
        <v>0.29369715967786642</v>
      </c>
      <c r="L272" s="12" t="s">
        <v>142</v>
      </c>
      <c r="M272" s="12"/>
      <c r="N272" s="8" t="s">
        <v>45</v>
      </c>
      <c r="O272" s="35" t="s">
        <v>739</v>
      </c>
      <c r="P272" s="35" t="s">
        <v>740</v>
      </c>
    </row>
    <row r="273" spans="1:16" ht="15.75" x14ac:dyDescent="0.25">
      <c r="A273" s="12">
        <v>1515</v>
      </c>
      <c r="B273" s="12" t="s">
        <v>14</v>
      </c>
      <c r="C273" s="8" t="s">
        <v>91</v>
      </c>
      <c r="D273" s="8" t="s">
        <v>31</v>
      </c>
      <c r="E273" s="12">
        <v>95</v>
      </c>
      <c r="F273" s="20">
        <f t="shared" si="16"/>
        <v>30.239368474662594</v>
      </c>
      <c r="G273" s="20">
        <v>3</v>
      </c>
      <c r="H273" s="12">
        <v>8</v>
      </c>
      <c r="I273" s="9">
        <f t="shared" si="17"/>
        <v>7.1818500127323645E-2</v>
      </c>
      <c r="J273" s="9">
        <f t="shared" si="18"/>
        <v>-0.10420416061665971</v>
      </c>
      <c r="K273" s="9">
        <f t="shared" si="19"/>
        <v>0.90104132148969274</v>
      </c>
      <c r="L273" s="12" t="s">
        <v>142</v>
      </c>
      <c r="M273" s="12"/>
      <c r="N273" s="8" t="s">
        <v>45</v>
      </c>
      <c r="O273" s="35" t="s">
        <v>741</v>
      </c>
      <c r="P273" s="35" t="s">
        <v>742</v>
      </c>
    </row>
    <row r="274" spans="1:16" ht="15.75" x14ac:dyDescent="0.25">
      <c r="A274" s="12">
        <v>1516</v>
      </c>
      <c r="B274" s="12" t="s">
        <v>14</v>
      </c>
      <c r="C274" s="8" t="s">
        <v>91</v>
      </c>
      <c r="D274" s="8" t="s">
        <v>31</v>
      </c>
      <c r="E274" s="12">
        <v>42</v>
      </c>
      <c r="F274" s="20">
        <f t="shared" si="16"/>
        <v>13.368983957219251</v>
      </c>
      <c r="G274" s="20">
        <v>1</v>
      </c>
      <c r="H274" s="12">
        <v>4</v>
      </c>
      <c r="I274" s="9">
        <f t="shared" si="17"/>
        <v>1.4037433155080216E-2</v>
      </c>
      <c r="J274" s="9">
        <f t="shared" si="18"/>
        <v>-1.8353797873223829</v>
      </c>
      <c r="K274" s="9">
        <f t="shared" si="19"/>
        <v>0.15955289409340709</v>
      </c>
      <c r="L274" s="12" t="s">
        <v>142</v>
      </c>
      <c r="M274" s="12"/>
      <c r="N274" s="8" t="s">
        <v>45</v>
      </c>
      <c r="O274" s="35" t="s">
        <v>743</v>
      </c>
      <c r="P274" s="35" t="s">
        <v>744</v>
      </c>
    </row>
    <row r="275" spans="1:16" ht="15.75" x14ac:dyDescent="0.25">
      <c r="A275" s="12">
        <v>1517</v>
      </c>
      <c r="B275" s="12" t="s">
        <v>9</v>
      </c>
      <c r="C275" s="12" t="s">
        <v>129</v>
      </c>
      <c r="D275" s="12" t="s">
        <v>13</v>
      </c>
      <c r="E275" s="12">
        <v>39</v>
      </c>
      <c r="F275" s="20">
        <f t="shared" si="16"/>
        <v>12.41405653170359</v>
      </c>
      <c r="G275" s="20">
        <v>1</v>
      </c>
      <c r="H275" s="12">
        <v>3</v>
      </c>
      <c r="I275" s="9">
        <f t="shared" si="17"/>
        <v>1.2103705118411001E-2</v>
      </c>
      <c r="J275" s="9">
        <f t="shared" si="18"/>
        <v>-1.9925627962604269</v>
      </c>
      <c r="K275" s="9">
        <f t="shared" si="19"/>
        <v>0.13634555143976687</v>
      </c>
      <c r="L275" s="12" t="s">
        <v>142</v>
      </c>
      <c r="M275" s="12" t="s">
        <v>51</v>
      </c>
      <c r="N275" s="8" t="s">
        <v>45</v>
      </c>
      <c r="O275" s="35" t="s">
        <v>745</v>
      </c>
      <c r="P275" s="35" t="s">
        <v>746</v>
      </c>
    </row>
    <row r="276" spans="1:16" ht="15.75" x14ac:dyDescent="0.25">
      <c r="A276" s="12">
        <v>1518</v>
      </c>
      <c r="B276" s="12" t="s">
        <v>9</v>
      </c>
      <c r="C276" s="12" t="s">
        <v>129</v>
      </c>
      <c r="D276" s="12" t="s">
        <v>13</v>
      </c>
      <c r="E276" s="12">
        <v>33</v>
      </c>
      <c r="F276" s="20">
        <f t="shared" si="16"/>
        <v>10.504201680672269</v>
      </c>
      <c r="G276" s="20">
        <v>1</v>
      </c>
      <c r="H276" s="12">
        <v>3</v>
      </c>
      <c r="I276" s="9">
        <f t="shared" si="17"/>
        <v>8.6659663865546223E-3</v>
      </c>
      <c r="J276" s="9">
        <f t="shared" si="18"/>
        <v>-2.3468845098310025</v>
      </c>
      <c r="K276" s="9">
        <f t="shared" si="19"/>
        <v>9.5666747223737858E-2</v>
      </c>
      <c r="L276" s="12" t="s">
        <v>142</v>
      </c>
      <c r="M276" s="12" t="s">
        <v>51</v>
      </c>
      <c r="N276" s="8" t="s">
        <v>45</v>
      </c>
      <c r="O276" s="35" t="s">
        <v>747</v>
      </c>
      <c r="P276" s="35" t="s">
        <v>748</v>
      </c>
    </row>
    <row r="277" spans="1:16" ht="15.75" x14ac:dyDescent="0.25">
      <c r="A277" s="12">
        <v>1519</v>
      </c>
      <c r="B277" s="12" t="s">
        <v>9</v>
      </c>
      <c r="C277" s="12" t="s">
        <v>129</v>
      </c>
      <c r="D277" s="12" t="s">
        <v>13</v>
      </c>
      <c r="E277" s="12">
        <v>43</v>
      </c>
      <c r="F277" s="20">
        <f t="shared" si="16"/>
        <v>13.687293099057806</v>
      </c>
      <c r="G277" s="20">
        <v>1</v>
      </c>
      <c r="H277" s="12">
        <v>3</v>
      </c>
      <c r="I277" s="9">
        <f t="shared" si="17"/>
        <v>1.4713840081487146E-2</v>
      </c>
      <c r="J277" s="9">
        <f t="shared" si="18"/>
        <v>-1.7854716023153614</v>
      </c>
      <c r="K277" s="9">
        <f t="shared" si="19"/>
        <v>0.16771794617454117</v>
      </c>
      <c r="L277" s="12" t="s">
        <v>142</v>
      </c>
      <c r="M277" s="12" t="s">
        <v>51</v>
      </c>
      <c r="N277" s="8" t="s">
        <v>45</v>
      </c>
      <c r="O277" s="35" t="s">
        <v>749</v>
      </c>
      <c r="P277" s="35" t="s">
        <v>750</v>
      </c>
    </row>
    <row r="278" spans="1:16" ht="15.75" x14ac:dyDescent="0.25">
      <c r="A278" s="12">
        <v>1520</v>
      </c>
      <c r="B278" s="12" t="s">
        <v>9</v>
      </c>
      <c r="C278" s="12" t="s">
        <v>129</v>
      </c>
      <c r="D278" s="12" t="s">
        <v>13</v>
      </c>
      <c r="E278" s="12">
        <v>40</v>
      </c>
      <c r="F278" s="20">
        <f t="shared" si="16"/>
        <v>12.732365673542144</v>
      </c>
      <c r="G278" s="20">
        <v>1</v>
      </c>
      <c r="H278" s="12">
        <v>3</v>
      </c>
      <c r="I278" s="9">
        <f t="shared" si="17"/>
        <v>1.2732365673542146E-2</v>
      </c>
      <c r="J278" s="9">
        <f t="shared" si="18"/>
        <v>-1.9388637255257484</v>
      </c>
      <c r="K278" s="9">
        <f t="shared" si="19"/>
        <v>0.14386732971233054</v>
      </c>
      <c r="L278" s="12" t="s">
        <v>142</v>
      </c>
      <c r="M278" s="12" t="s">
        <v>51</v>
      </c>
      <c r="N278" s="8" t="s">
        <v>45</v>
      </c>
      <c r="O278" s="35" t="s">
        <v>751</v>
      </c>
      <c r="P278" s="35" t="s">
        <v>752</v>
      </c>
    </row>
    <row r="279" spans="1:16" ht="15.75" x14ac:dyDescent="0.25">
      <c r="A279" s="12">
        <v>1521</v>
      </c>
      <c r="B279" s="12" t="s">
        <v>53</v>
      </c>
      <c r="C279" s="29" t="s">
        <v>146</v>
      </c>
      <c r="D279" s="23" t="s">
        <v>27</v>
      </c>
      <c r="E279" s="12">
        <v>121</v>
      </c>
      <c r="F279" s="20">
        <f t="shared" si="16"/>
        <v>38.515406162464984</v>
      </c>
      <c r="G279" s="20">
        <v>3</v>
      </c>
      <c r="H279" s="12">
        <v>14</v>
      </c>
      <c r="I279" s="9">
        <f t="shared" si="17"/>
        <v>0.11650910364145654</v>
      </c>
      <c r="J279" s="9">
        <f t="shared" si="18"/>
        <v>0.40889469950928081</v>
      </c>
      <c r="K279" s="9">
        <f t="shared" si="19"/>
        <v>1.5051532187680081</v>
      </c>
      <c r="L279" s="12" t="s">
        <v>143</v>
      </c>
      <c r="M279" s="12"/>
      <c r="N279" s="8" t="s">
        <v>45</v>
      </c>
      <c r="O279" s="35" t="s">
        <v>753</v>
      </c>
      <c r="P279" s="35" t="s">
        <v>738</v>
      </c>
    </row>
    <row r="280" spans="1:16" ht="15.75" x14ac:dyDescent="0.25">
      <c r="A280" s="12">
        <v>1522</v>
      </c>
      <c r="B280" s="12" t="s">
        <v>14</v>
      </c>
      <c r="C280" s="8" t="s">
        <v>91</v>
      </c>
      <c r="D280" s="8" t="s">
        <v>31</v>
      </c>
      <c r="E280" s="12">
        <v>112</v>
      </c>
      <c r="F280" s="20">
        <f t="shared" si="16"/>
        <v>35.650623885918002</v>
      </c>
      <c r="G280" s="20">
        <v>3</v>
      </c>
      <c r="H280" s="12">
        <v>12</v>
      </c>
      <c r="I280" s="9">
        <f t="shared" si="17"/>
        <v>9.9821746880570411E-2</v>
      </c>
      <c r="J280" s="9">
        <f t="shared" si="18"/>
        <v>0.24495905831548903</v>
      </c>
      <c r="K280" s="9">
        <f t="shared" si="19"/>
        <v>1.2775690063069305</v>
      </c>
      <c r="L280" s="12" t="s">
        <v>143</v>
      </c>
      <c r="M280" s="12"/>
      <c r="N280" s="8" t="s">
        <v>45</v>
      </c>
      <c r="O280" s="35" t="s">
        <v>754</v>
      </c>
      <c r="P280" s="35" t="s">
        <v>755</v>
      </c>
    </row>
    <row r="281" spans="1:16" ht="15.75" x14ac:dyDescent="0.25">
      <c r="A281" s="12">
        <v>1523</v>
      </c>
      <c r="B281" s="12" t="s">
        <v>14</v>
      </c>
      <c r="C281" s="8" t="s">
        <v>91</v>
      </c>
      <c r="D281" s="8" t="s">
        <v>31</v>
      </c>
      <c r="E281" s="12">
        <v>115</v>
      </c>
      <c r="F281" s="20">
        <f t="shared" si="16"/>
        <v>36.605551311433665</v>
      </c>
      <c r="G281" s="20">
        <v>3</v>
      </c>
      <c r="H281" s="12">
        <v>12</v>
      </c>
      <c r="I281" s="9">
        <f t="shared" si="17"/>
        <v>0.1052409600203718</v>
      </c>
      <c r="J281" s="9">
        <f t="shared" si="18"/>
        <v>0.30102399655704648</v>
      </c>
      <c r="K281" s="9">
        <f t="shared" si="19"/>
        <v>1.3512417662991014</v>
      </c>
      <c r="L281" s="12" t="s">
        <v>143</v>
      </c>
      <c r="M281" s="12"/>
      <c r="N281" s="8" t="s">
        <v>45</v>
      </c>
      <c r="O281" s="35" t="s">
        <v>756</v>
      </c>
      <c r="P281" s="35" t="s">
        <v>757</v>
      </c>
    </row>
    <row r="282" spans="1:16" ht="15.75" x14ac:dyDescent="0.25">
      <c r="A282" s="12">
        <v>1524</v>
      </c>
      <c r="B282" s="12" t="s">
        <v>53</v>
      </c>
      <c r="C282" s="29" t="s">
        <v>146</v>
      </c>
      <c r="D282" s="23" t="s">
        <v>27</v>
      </c>
      <c r="E282" s="12">
        <v>163</v>
      </c>
      <c r="F282" s="20">
        <f t="shared" si="16"/>
        <v>51.884390119684241</v>
      </c>
      <c r="G282" s="20">
        <v>5</v>
      </c>
      <c r="H282" s="12">
        <v>15</v>
      </c>
      <c r="I282" s="9">
        <f t="shared" si="17"/>
        <v>0.21142888973771332</v>
      </c>
      <c r="J282" s="9">
        <f t="shared" si="18"/>
        <v>1.0408671282097357</v>
      </c>
      <c r="K282" s="9">
        <f t="shared" si="19"/>
        <v>2.8316713722038451</v>
      </c>
      <c r="L282" s="12" t="s">
        <v>143</v>
      </c>
      <c r="M282" s="12"/>
      <c r="N282" s="8" t="s">
        <v>45</v>
      </c>
      <c r="O282" s="35" t="s">
        <v>758</v>
      </c>
      <c r="P282" s="35" t="s">
        <v>759</v>
      </c>
    </row>
    <row r="283" spans="1:16" ht="15.75" x14ac:dyDescent="0.25">
      <c r="A283" s="12">
        <v>1525</v>
      </c>
      <c r="B283" s="12" t="s">
        <v>14</v>
      </c>
      <c r="C283" s="8" t="s">
        <v>91</v>
      </c>
      <c r="D283" s="8" t="s">
        <v>31</v>
      </c>
      <c r="E283" s="12">
        <v>200</v>
      </c>
      <c r="F283" s="20">
        <f t="shared" si="16"/>
        <v>63.661828367710719</v>
      </c>
      <c r="G283" s="20">
        <v>6</v>
      </c>
      <c r="H283" s="12">
        <v>13</v>
      </c>
      <c r="I283" s="9">
        <f t="shared" si="17"/>
        <v>0.31830914183855358</v>
      </c>
      <c r="J283" s="9">
        <f t="shared" si="18"/>
        <v>1.4747540867469775</v>
      </c>
      <c r="K283" s="9">
        <f t="shared" si="19"/>
        <v>4.369961009458466</v>
      </c>
      <c r="L283" s="12" t="s">
        <v>143</v>
      </c>
      <c r="M283" s="12"/>
      <c r="N283" s="8" t="s">
        <v>45</v>
      </c>
      <c r="O283" s="35" t="s">
        <v>760</v>
      </c>
      <c r="P283" s="35" t="s">
        <v>761</v>
      </c>
    </row>
    <row r="284" spans="1:16" ht="15.75" x14ac:dyDescent="0.25">
      <c r="A284" s="12">
        <v>1526</v>
      </c>
      <c r="B284" s="12" t="s">
        <v>61</v>
      </c>
      <c r="C284" s="30" t="s">
        <v>154</v>
      </c>
      <c r="D284" s="12" t="s">
        <v>110</v>
      </c>
      <c r="E284" s="12">
        <v>55</v>
      </c>
      <c r="F284" s="20">
        <f t="shared" si="16"/>
        <v>17.50700280112045</v>
      </c>
      <c r="G284" s="20">
        <v>1</v>
      </c>
      <c r="H284" s="12">
        <v>4</v>
      </c>
      <c r="I284" s="9">
        <f t="shared" si="17"/>
        <v>2.4072128851540621E-2</v>
      </c>
      <c r="J284" s="9">
        <f t="shared" si="18"/>
        <v>-1.2634233618233353</v>
      </c>
      <c r="K284" s="9">
        <f t="shared" si="19"/>
        <v>0.28268463636772356</v>
      </c>
      <c r="L284" s="12" t="s">
        <v>142</v>
      </c>
      <c r="M284" s="12"/>
      <c r="N284" s="8" t="s">
        <v>45</v>
      </c>
      <c r="O284" s="35" t="s">
        <v>762</v>
      </c>
      <c r="P284" s="35" t="s">
        <v>763</v>
      </c>
    </row>
    <row r="285" spans="1:16" ht="15.75" x14ac:dyDescent="0.25">
      <c r="A285" s="12">
        <v>1527</v>
      </c>
      <c r="B285" s="12" t="s">
        <v>15</v>
      </c>
      <c r="C285" s="12" t="s">
        <v>124</v>
      </c>
      <c r="D285" s="12" t="s">
        <v>26</v>
      </c>
      <c r="E285" s="12">
        <v>175</v>
      </c>
      <c r="F285" s="20">
        <f t="shared" si="16"/>
        <v>55.70409982174688</v>
      </c>
      <c r="G285" s="20">
        <v>5</v>
      </c>
      <c r="H285" s="12">
        <v>6</v>
      </c>
      <c r="I285" s="9">
        <f t="shared" si="17"/>
        <v>0.24370543672014255</v>
      </c>
      <c r="J285" s="9">
        <f t="shared" si="18"/>
        <v>1.1915340029903669</v>
      </c>
      <c r="K285" s="9">
        <f t="shared" si="19"/>
        <v>3.2921274692856901</v>
      </c>
      <c r="L285" s="12" t="s">
        <v>142</v>
      </c>
      <c r="M285" s="12" t="s">
        <v>51</v>
      </c>
      <c r="N285" s="8" t="s">
        <v>45</v>
      </c>
      <c r="O285" s="35" t="s">
        <v>764</v>
      </c>
      <c r="P285" s="35" t="s">
        <v>765</v>
      </c>
    </row>
    <row r="286" spans="1:16" ht="15.75" x14ac:dyDescent="0.25">
      <c r="A286" s="12">
        <v>1528</v>
      </c>
      <c r="B286" s="12" t="s">
        <v>75</v>
      </c>
      <c r="C286" s="30" t="s">
        <v>162</v>
      </c>
      <c r="D286" s="12" t="s">
        <v>119</v>
      </c>
      <c r="E286" s="12">
        <v>130</v>
      </c>
      <c r="F286" s="20">
        <f t="shared" si="16"/>
        <v>41.380188439011967</v>
      </c>
      <c r="G286" s="20">
        <v>4</v>
      </c>
      <c r="H286" s="12">
        <v>12</v>
      </c>
      <c r="I286" s="9">
        <f t="shared" si="17"/>
        <v>0.13448561242678889</v>
      </c>
      <c r="J286" s="9">
        <f t="shared" si="18"/>
        <v>0.56106352171488361</v>
      </c>
      <c r="K286" s="9">
        <f t="shared" si="19"/>
        <v>1.7525353689408558</v>
      </c>
      <c r="L286" s="12" t="s">
        <v>143</v>
      </c>
      <c r="M286" s="12" t="s">
        <v>51</v>
      </c>
      <c r="N286" s="8" t="s">
        <v>45</v>
      </c>
      <c r="O286" s="35" t="s">
        <v>766</v>
      </c>
      <c r="P286" s="35" t="s">
        <v>767</v>
      </c>
    </row>
    <row r="287" spans="1:16" ht="15.75" x14ac:dyDescent="0.25">
      <c r="A287" s="12">
        <v>1529</v>
      </c>
      <c r="B287" s="12" t="s">
        <v>61</v>
      </c>
      <c r="C287" s="30" t="s">
        <v>154</v>
      </c>
      <c r="D287" s="12" t="s">
        <v>110</v>
      </c>
      <c r="E287" s="12">
        <v>34</v>
      </c>
      <c r="F287" s="20">
        <f t="shared" si="16"/>
        <v>10.822510822510823</v>
      </c>
      <c r="G287" s="20">
        <v>1</v>
      </c>
      <c r="H287" s="12">
        <v>3</v>
      </c>
      <c r="I287" s="9">
        <f t="shared" si="17"/>
        <v>9.1991341991342016E-3</v>
      </c>
      <c r="J287" s="9">
        <f t="shared" si="18"/>
        <v>-2.2835663749905279</v>
      </c>
      <c r="K287" s="9">
        <f t="shared" si="19"/>
        <v>0.10192007258416352</v>
      </c>
      <c r="L287" s="12" t="s">
        <v>142</v>
      </c>
      <c r="M287" s="12"/>
      <c r="N287" s="8" t="s">
        <v>45</v>
      </c>
      <c r="O287" s="35" t="s">
        <v>768</v>
      </c>
      <c r="P287" s="35" t="s">
        <v>769</v>
      </c>
    </row>
    <row r="288" spans="1:16" ht="15.75" x14ac:dyDescent="0.25">
      <c r="A288" s="12">
        <v>1530</v>
      </c>
      <c r="B288" s="12" t="s">
        <v>61</v>
      </c>
      <c r="C288" s="30" t="s">
        <v>154</v>
      </c>
      <c r="D288" s="12" t="s">
        <v>110</v>
      </c>
      <c r="E288" s="12">
        <v>53</v>
      </c>
      <c r="F288" s="20">
        <f t="shared" si="16"/>
        <v>16.870384517443341</v>
      </c>
      <c r="G288" s="20">
        <v>1</v>
      </c>
      <c r="H288" s="12">
        <v>5</v>
      </c>
      <c r="I288" s="9">
        <f t="shared" si="17"/>
        <v>2.2353259485612426E-2</v>
      </c>
      <c r="J288" s="9">
        <f t="shared" si="18"/>
        <v>-1.3419878990573562</v>
      </c>
      <c r="K288" s="9">
        <f t="shared" si="19"/>
        <v>0.26132566285327374</v>
      </c>
      <c r="L288" s="12" t="s">
        <v>142</v>
      </c>
      <c r="M288" s="12"/>
      <c r="N288" s="8" t="s">
        <v>45</v>
      </c>
      <c r="O288" s="35" t="s">
        <v>770</v>
      </c>
      <c r="P288" s="35" t="s">
        <v>771</v>
      </c>
    </row>
    <row r="289" spans="1:16" ht="15.75" x14ac:dyDescent="0.25">
      <c r="A289" s="12">
        <v>1531</v>
      </c>
      <c r="B289" s="12" t="s">
        <v>61</v>
      </c>
      <c r="C289" s="30" t="s">
        <v>154</v>
      </c>
      <c r="D289" s="12" t="s">
        <v>110</v>
      </c>
      <c r="E289" s="12">
        <v>42</v>
      </c>
      <c r="F289" s="20">
        <f t="shared" si="16"/>
        <v>13.368983957219251</v>
      </c>
      <c r="G289" s="20">
        <v>1</v>
      </c>
      <c r="H289" s="12">
        <v>5</v>
      </c>
      <c r="I289" s="9">
        <f t="shared" si="17"/>
        <v>1.4037433155080216E-2</v>
      </c>
      <c r="J289" s="9">
        <f t="shared" si="18"/>
        <v>-1.8353797873223829</v>
      </c>
      <c r="K289" s="9">
        <f t="shared" si="19"/>
        <v>0.15955289409340709</v>
      </c>
      <c r="L289" s="12" t="s">
        <v>142</v>
      </c>
      <c r="M289" s="12"/>
      <c r="N289" s="8" t="s">
        <v>45</v>
      </c>
      <c r="O289" s="35" t="s">
        <v>772</v>
      </c>
      <c r="P289" s="35" t="s">
        <v>773</v>
      </c>
    </row>
    <row r="290" spans="1:16" ht="15.75" x14ac:dyDescent="0.25">
      <c r="A290" s="12">
        <v>1532</v>
      </c>
      <c r="B290" s="12" t="s">
        <v>75</v>
      </c>
      <c r="C290" s="30" t="s">
        <v>162</v>
      </c>
      <c r="D290" s="12" t="s">
        <v>119</v>
      </c>
      <c r="E290" s="12">
        <v>397</v>
      </c>
      <c r="F290" s="20">
        <f t="shared" si="16"/>
        <v>126.36872930990579</v>
      </c>
      <c r="G290" s="20">
        <v>9</v>
      </c>
      <c r="H290" s="12">
        <v>14</v>
      </c>
      <c r="I290" s="9">
        <f t="shared" si="17"/>
        <v>1.254209638400815</v>
      </c>
      <c r="J290" s="9">
        <f t="shared" si="18"/>
        <v>2.9289518036361253</v>
      </c>
      <c r="K290" s="9">
        <f t="shared" si="19"/>
        <v>18.708010547058631</v>
      </c>
      <c r="L290" s="12" t="s">
        <v>143</v>
      </c>
      <c r="M290" s="12" t="s">
        <v>51</v>
      </c>
      <c r="N290" s="8" t="s">
        <v>45</v>
      </c>
      <c r="O290" s="35" t="s">
        <v>774</v>
      </c>
      <c r="P290" s="35" t="s">
        <v>775</v>
      </c>
    </row>
    <row r="291" spans="1:16" ht="15.75" x14ac:dyDescent="0.25">
      <c r="A291" s="12">
        <v>1533</v>
      </c>
      <c r="B291" s="12" t="s">
        <v>75</v>
      </c>
      <c r="C291" s="30" t="s">
        <v>162</v>
      </c>
      <c r="D291" s="12" t="s">
        <v>119</v>
      </c>
      <c r="E291" s="12">
        <v>190</v>
      </c>
      <c r="F291" s="20">
        <f t="shared" si="16"/>
        <v>60.478736949325189</v>
      </c>
      <c r="G291" s="20">
        <v>6</v>
      </c>
      <c r="H291" s="12">
        <v>10</v>
      </c>
      <c r="I291" s="9">
        <f t="shared" si="17"/>
        <v>0.28727400050929458</v>
      </c>
      <c r="J291" s="9">
        <f t="shared" si="18"/>
        <v>1.3659610093509835</v>
      </c>
      <c r="K291" s="9">
        <f t="shared" si="19"/>
        <v>3.9194879072023303</v>
      </c>
      <c r="L291" s="12" t="s">
        <v>142</v>
      </c>
      <c r="M291" s="12" t="s">
        <v>51</v>
      </c>
      <c r="N291" s="8" t="s">
        <v>45</v>
      </c>
      <c r="O291" s="35" t="s">
        <v>776</v>
      </c>
      <c r="P291" s="35" t="s">
        <v>777</v>
      </c>
    </row>
    <row r="292" spans="1:16" ht="15.75" x14ac:dyDescent="0.25">
      <c r="A292" s="12">
        <v>1534</v>
      </c>
      <c r="B292" s="12" t="s">
        <v>75</v>
      </c>
      <c r="C292" s="30" t="s">
        <v>162</v>
      </c>
      <c r="D292" s="12" t="s">
        <v>119</v>
      </c>
      <c r="E292" s="12">
        <v>100</v>
      </c>
      <c r="F292" s="20">
        <f t="shared" si="16"/>
        <v>31.830914183855359</v>
      </c>
      <c r="G292" s="20">
        <v>3</v>
      </c>
      <c r="H292" s="12">
        <v>8</v>
      </c>
      <c r="I292" s="9">
        <f t="shared" si="17"/>
        <v>7.9577285459638394E-2</v>
      </c>
      <c r="J292" s="9">
        <f t="shared" si="18"/>
        <v>4.5889167793351504E-3</v>
      </c>
      <c r="K292" s="9">
        <f t="shared" si="19"/>
        <v>1.0045994619821215</v>
      </c>
      <c r="L292" s="12" t="s">
        <v>142</v>
      </c>
      <c r="M292" s="12"/>
      <c r="N292" s="8" t="s">
        <v>45</v>
      </c>
      <c r="O292" s="35" t="s">
        <v>778</v>
      </c>
      <c r="P292" s="35" t="s">
        <v>779</v>
      </c>
    </row>
    <row r="293" spans="1:16" ht="15.75" x14ac:dyDescent="0.25">
      <c r="A293" s="12">
        <v>1535</v>
      </c>
      <c r="B293" s="12" t="s">
        <v>75</v>
      </c>
      <c r="C293" s="30" t="s">
        <v>162</v>
      </c>
      <c r="D293" s="12" t="s">
        <v>119</v>
      </c>
      <c r="E293" s="12">
        <v>122</v>
      </c>
      <c r="F293" s="20">
        <f t="shared" si="16"/>
        <v>38.833715304303539</v>
      </c>
      <c r="G293" s="20">
        <v>3</v>
      </c>
      <c r="H293" s="12">
        <v>7</v>
      </c>
      <c r="I293" s="9">
        <f t="shared" si="17"/>
        <v>0.11844283167812579</v>
      </c>
      <c r="J293" s="9">
        <f t="shared" si="18"/>
        <v>0.42635158817783037</v>
      </c>
      <c r="K293" s="9">
        <f t="shared" si="19"/>
        <v>1.5316591937418771</v>
      </c>
      <c r="L293" s="12" t="s">
        <v>142</v>
      </c>
      <c r="M293" s="12"/>
      <c r="N293" s="8" t="s">
        <v>45</v>
      </c>
      <c r="O293" s="35" t="s">
        <v>780</v>
      </c>
      <c r="P293" s="35" t="s">
        <v>781</v>
      </c>
    </row>
    <row r="294" spans="1:16" ht="15.75" x14ac:dyDescent="0.25">
      <c r="A294" s="12">
        <v>1536</v>
      </c>
      <c r="B294" s="12" t="s">
        <v>75</v>
      </c>
      <c r="C294" s="30" t="s">
        <v>162</v>
      </c>
      <c r="D294" s="12" t="s">
        <v>119</v>
      </c>
      <c r="E294" s="12">
        <v>82</v>
      </c>
      <c r="F294" s="20">
        <f t="shared" si="16"/>
        <v>26.101349630761394</v>
      </c>
      <c r="G294" s="20">
        <v>2</v>
      </c>
      <c r="H294" s="12">
        <v>6</v>
      </c>
      <c r="I294" s="9">
        <f t="shared" si="17"/>
        <v>5.3507766743060854E-2</v>
      </c>
      <c r="J294" s="9">
        <f t="shared" si="18"/>
        <v>-0.41632552425392522</v>
      </c>
      <c r="K294" s="9">
        <f t="shared" si="19"/>
        <v>0.65946556350457108</v>
      </c>
      <c r="L294" s="12" t="s">
        <v>142</v>
      </c>
      <c r="M294" s="12"/>
      <c r="N294" s="8" t="s">
        <v>45</v>
      </c>
      <c r="O294" s="35" t="s">
        <v>782</v>
      </c>
      <c r="P294" s="35" t="s">
        <v>783</v>
      </c>
    </row>
    <row r="295" spans="1:16" ht="15.75" x14ac:dyDescent="0.25">
      <c r="A295" s="12">
        <v>1537</v>
      </c>
      <c r="B295" s="12" t="s">
        <v>75</v>
      </c>
      <c r="C295" s="30" t="s">
        <v>162</v>
      </c>
      <c r="D295" s="12" t="s">
        <v>119</v>
      </c>
      <c r="E295" s="12">
        <v>88</v>
      </c>
      <c r="F295" s="20">
        <f t="shared" si="16"/>
        <v>28.011204481792717</v>
      </c>
      <c r="G295" s="20">
        <v>2</v>
      </c>
      <c r="H295" s="12">
        <v>7</v>
      </c>
      <c r="I295" s="9">
        <f t="shared" si="17"/>
        <v>6.1624649859943974E-2</v>
      </c>
      <c r="J295" s="9">
        <f t="shared" si="18"/>
        <v>-0.26654566419313142</v>
      </c>
      <c r="K295" s="9">
        <f t="shared" si="19"/>
        <v>0.76602102319557541</v>
      </c>
      <c r="L295" s="12" t="s">
        <v>142</v>
      </c>
      <c r="M295" s="12"/>
      <c r="N295" s="8" t="s">
        <v>45</v>
      </c>
      <c r="O295" s="35" t="s">
        <v>784</v>
      </c>
      <c r="P295" s="35" t="s">
        <v>785</v>
      </c>
    </row>
    <row r="296" spans="1:16" ht="15.75" x14ac:dyDescent="0.25">
      <c r="A296" s="12">
        <v>1538</v>
      </c>
      <c r="B296" s="12" t="s">
        <v>75</v>
      </c>
      <c r="C296" s="30" t="s">
        <v>162</v>
      </c>
      <c r="D296" s="12" t="s">
        <v>119</v>
      </c>
      <c r="E296" s="12">
        <v>85</v>
      </c>
      <c r="F296" s="20">
        <f t="shared" si="16"/>
        <v>27.056277056277057</v>
      </c>
      <c r="G296" s="20">
        <v>2</v>
      </c>
      <c r="H296" s="12">
        <v>6</v>
      </c>
      <c r="I296" s="9">
        <f t="shared" si="17"/>
        <v>5.7494588744588737E-2</v>
      </c>
      <c r="J296" s="9">
        <f t="shared" si="18"/>
        <v>-0.34011373268544531</v>
      </c>
      <c r="K296" s="9">
        <f t="shared" si="19"/>
        <v>0.71168937581562575</v>
      </c>
      <c r="L296" s="12" t="s">
        <v>142</v>
      </c>
      <c r="M296" s="12"/>
      <c r="N296" s="8" t="s">
        <v>45</v>
      </c>
      <c r="O296" s="35" t="s">
        <v>786</v>
      </c>
      <c r="P296" s="35" t="s">
        <v>787</v>
      </c>
    </row>
    <row r="297" spans="1:16" ht="15.75" x14ac:dyDescent="0.25">
      <c r="A297" s="144" t="s">
        <v>40</v>
      </c>
      <c r="B297" s="26" t="s">
        <v>24</v>
      </c>
      <c r="C297" s="13" t="s">
        <v>5</v>
      </c>
      <c r="D297" s="26" t="s">
        <v>23</v>
      </c>
      <c r="E297" s="13" t="s">
        <v>0</v>
      </c>
      <c r="F297" s="13" t="s">
        <v>1</v>
      </c>
      <c r="G297" s="26" t="s">
        <v>41</v>
      </c>
      <c r="H297" s="13" t="s">
        <v>4</v>
      </c>
      <c r="I297" s="26" t="s">
        <v>42</v>
      </c>
      <c r="J297" s="27" t="s">
        <v>43</v>
      </c>
      <c r="K297" s="27" t="s">
        <v>44</v>
      </c>
      <c r="L297" s="28" t="s">
        <v>37</v>
      </c>
      <c r="M297" s="28" t="s">
        <v>38</v>
      </c>
      <c r="N297" s="28" t="s">
        <v>39</v>
      </c>
      <c r="O297" s="11" t="s">
        <v>108</v>
      </c>
      <c r="P297" s="11" t="s">
        <v>109</v>
      </c>
    </row>
    <row r="298" spans="1:16" ht="15.75" x14ac:dyDescent="0.25">
      <c r="A298" s="12">
        <v>1539</v>
      </c>
      <c r="B298" s="12" t="s">
        <v>104</v>
      </c>
      <c r="C298" s="17" t="s">
        <v>145</v>
      </c>
      <c r="D298" s="15" t="s">
        <v>28</v>
      </c>
      <c r="E298" s="12">
        <v>50</v>
      </c>
      <c r="F298" s="20">
        <f t="shared" si="16"/>
        <v>15.91545709192768</v>
      </c>
      <c r="G298" s="20">
        <v>1</v>
      </c>
      <c r="H298" s="12">
        <v>7</v>
      </c>
      <c r="I298" s="9">
        <f t="shared" si="17"/>
        <v>1.9894321364909599E-2</v>
      </c>
      <c r="J298" s="9">
        <f t="shared" si="18"/>
        <v>-1.465576253188309</v>
      </c>
      <c r="K298" s="9">
        <f t="shared" si="19"/>
        <v>0.23094487040739761</v>
      </c>
      <c r="L298" s="12" t="s">
        <v>142</v>
      </c>
      <c r="M298" s="12"/>
      <c r="N298" s="8" t="s">
        <v>45</v>
      </c>
      <c r="O298" s="35" t="s">
        <v>788</v>
      </c>
      <c r="P298" s="35" t="s">
        <v>789</v>
      </c>
    </row>
    <row r="299" spans="1:16" ht="15.75" x14ac:dyDescent="0.25">
      <c r="A299" s="12">
        <v>1540</v>
      </c>
      <c r="B299" s="12" t="s">
        <v>61</v>
      </c>
      <c r="C299" s="30" t="s">
        <v>154</v>
      </c>
      <c r="D299" s="12" t="s">
        <v>110</v>
      </c>
      <c r="E299" s="12">
        <v>92</v>
      </c>
      <c r="F299" s="20">
        <f t="shared" si="16"/>
        <v>29.284441049146931</v>
      </c>
      <c r="G299" s="20">
        <v>2</v>
      </c>
      <c r="H299" s="12">
        <v>4</v>
      </c>
      <c r="I299" s="9">
        <f t="shared" si="17"/>
        <v>6.7354214413037947E-2</v>
      </c>
      <c r="J299" s="9">
        <f t="shared" si="18"/>
        <v>-0.17226347578039203</v>
      </c>
      <c r="K299" s="9">
        <f t="shared" si="19"/>
        <v>0.84175736127109002</v>
      </c>
      <c r="L299" s="12" t="s">
        <v>142</v>
      </c>
      <c r="M299" s="12"/>
      <c r="N299" s="8" t="s">
        <v>45</v>
      </c>
      <c r="O299" s="35" t="s">
        <v>790</v>
      </c>
      <c r="P299" s="35" t="s">
        <v>791</v>
      </c>
    </row>
    <row r="300" spans="1:16" ht="15.75" x14ac:dyDescent="0.25">
      <c r="A300" s="12">
        <v>1541</v>
      </c>
      <c r="B300" s="12" t="s">
        <v>70</v>
      </c>
      <c r="C300" s="12" t="s">
        <v>158</v>
      </c>
      <c r="D300" s="12" t="s">
        <v>112</v>
      </c>
      <c r="E300" s="12">
        <v>45</v>
      </c>
      <c r="F300" s="20">
        <f t="shared" si="16"/>
        <v>14.323911382734913</v>
      </c>
      <c r="G300" s="20">
        <v>1</v>
      </c>
      <c r="H300" s="12">
        <v>3</v>
      </c>
      <c r="I300" s="9">
        <f t="shared" si="17"/>
        <v>1.611440030557678E-2</v>
      </c>
      <c r="J300" s="9">
        <f t="shared" si="18"/>
        <v>-1.6890459068985582</v>
      </c>
      <c r="K300" s="9">
        <f t="shared" si="19"/>
        <v>0.18469565680810318</v>
      </c>
      <c r="L300" s="12" t="s">
        <v>142</v>
      </c>
      <c r="M300" s="12"/>
      <c r="N300" s="8" t="s">
        <v>45</v>
      </c>
      <c r="O300" s="35" t="s">
        <v>792</v>
      </c>
      <c r="P300" s="35" t="s">
        <v>793</v>
      </c>
    </row>
    <row r="301" spans="1:16" ht="15.75" x14ac:dyDescent="0.25">
      <c r="A301" s="12">
        <v>1542</v>
      </c>
      <c r="B301" s="12" t="s">
        <v>63</v>
      </c>
      <c r="C301" s="16" t="s">
        <v>93</v>
      </c>
      <c r="D301" s="31" t="s">
        <v>92</v>
      </c>
      <c r="E301" s="12">
        <v>33</v>
      </c>
      <c r="F301" s="20">
        <f t="shared" si="16"/>
        <v>10.504201680672269</v>
      </c>
      <c r="G301" s="20">
        <v>1</v>
      </c>
      <c r="H301" s="12">
        <v>3</v>
      </c>
      <c r="I301" s="9">
        <f t="shared" si="17"/>
        <v>8.6659663865546223E-3</v>
      </c>
      <c r="J301" s="9">
        <f t="shared" si="18"/>
        <v>-2.3468845098310025</v>
      </c>
      <c r="K301" s="9">
        <f t="shared" si="19"/>
        <v>9.5666747223737858E-2</v>
      </c>
      <c r="L301" s="12" t="s">
        <v>142</v>
      </c>
      <c r="M301" s="12"/>
      <c r="N301" s="8" t="s">
        <v>45</v>
      </c>
      <c r="O301" s="35" t="s">
        <v>794</v>
      </c>
      <c r="P301" s="35" t="s">
        <v>795</v>
      </c>
    </row>
    <row r="302" spans="1:16" ht="15.75" x14ac:dyDescent="0.25">
      <c r="A302" s="12">
        <v>1543</v>
      </c>
      <c r="B302" s="12" t="s">
        <v>75</v>
      </c>
      <c r="C302" s="30" t="s">
        <v>162</v>
      </c>
      <c r="D302" s="12" t="s">
        <v>119</v>
      </c>
      <c r="E302" s="12">
        <v>150</v>
      </c>
      <c r="F302" s="20">
        <f t="shared" si="16"/>
        <v>47.746371275783041</v>
      </c>
      <c r="G302" s="20">
        <v>4</v>
      </c>
      <c r="H302" s="12">
        <v>9</v>
      </c>
      <c r="I302" s="9">
        <f t="shared" si="17"/>
        <v>0.17904889228418638</v>
      </c>
      <c r="J302" s="9">
        <f t="shared" si="18"/>
        <v>0.86458041107675232</v>
      </c>
      <c r="K302" s="9">
        <f t="shared" si="19"/>
        <v>2.3740097687672401</v>
      </c>
      <c r="L302" s="12" t="s">
        <v>142</v>
      </c>
      <c r="M302" s="12"/>
      <c r="N302" s="8" t="s">
        <v>45</v>
      </c>
      <c r="O302" s="35" t="s">
        <v>796</v>
      </c>
      <c r="P302" s="35" t="s">
        <v>797</v>
      </c>
    </row>
    <row r="303" spans="1:16" ht="15.75" x14ac:dyDescent="0.25">
      <c r="A303" s="12">
        <v>1544</v>
      </c>
      <c r="B303" s="12" t="s">
        <v>104</v>
      </c>
      <c r="C303" s="17" t="s">
        <v>145</v>
      </c>
      <c r="D303" s="15" t="s">
        <v>28</v>
      </c>
      <c r="E303" s="12">
        <v>84</v>
      </c>
      <c r="F303" s="20">
        <f t="shared" si="16"/>
        <v>26.737967914438503</v>
      </c>
      <c r="G303" s="20">
        <v>2</v>
      </c>
      <c r="H303" s="12">
        <v>7</v>
      </c>
      <c r="I303" s="9">
        <f t="shared" si="17"/>
        <v>5.6149732620320865E-2</v>
      </c>
      <c r="J303" s="9">
        <f t="shared" si="18"/>
        <v>-0.36521461735473792</v>
      </c>
      <c r="K303" s="9">
        <f t="shared" si="19"/>
        <v>0.69404768021551599</v>
      </c>
      <c r="L303" s="12" t="s">
        <v>142</v>
      </c>
      <c r="M303" s="12"/>
      <c r="N303" s="8" t="s">
        <v>45</v>
      </c>
      <c r="O303" s="35" t="s">
        <v>798</v>
      </c>
      <c r="P303" s="35" t="s">
        <v>799</v>
      </c>
    </row>
    <row r="304" spans="1:16" ht="15.75" x14ac:dyDescent="0.25">
      <c r="A304" s="12">
        <v>1545</v>
      </c>
      <c r="B304" s="12" t="s">
        <v>75</v>
      </c>
      <c r="C304" s="30" t="s">
        <v>162</v>
      </c>
      <c r="D304" s="12" t="s">
        <v>119</v>
      </c>
      <c r="E304" s="12">
        <v>97</v>
      </c>
      <c r="F304" s="20">
        <f t="shared" si="16"/>
        <v>30.8759867583397</v>
      </c>
      <c r="G304" s="20">
        <v>3</v>
      </c>
      <c r="H304" s="12">
        <v>10</v>
      </c>
      <c r="I304" s="9">
        <f t="shared" si="17"/>
        <v>7.4874267888973792E-2</v>
      </c>
      <c r="J304" s="9">
        <f t="shared" si="18"/>
        <v>-6.0015062295732058E-2</v>
      </c>
      <c r="K304" s="9">
        <f t="shared" si="19"/>
        <v>0.94175034855516371</v>
      </c>
      <c r="L304" s="12" t="s">
        <v>142</v>
      </c>
      <c r="M304" s="12"/>
      <c r="N304" s="8" t="s">
        <v>45</v>
      </c>
      <c r="O304" s="35" t="s">
        <v>800</v>
      </c>
      <c r="P304" s="35" t="s">
        <v>801</v>
      </c>
    </row>
    <row r="305" spans="1:16" ht="15.75" x14ac:dyDescent="0.25">
      <c r="A305" s="12">
        <v>1546</v>
      </c>
      <c r="B305" s="12" t="s">
        <v>15</v>
      </c>
      <c r="C305" s="12" t="s">
        <v>124</v>
      </c>
      <c r="D305" s="12" t="s">
        <v>26</v>
      </c>
      <c r="E305" s="12">
        <v>87</v>
      </c>
      <c r="F305" s="20">
        <f t="shared" si="16"/>
        <v>27.692895339954163</v>
      </c>
      <c r="G305" s="20">
        <v>2</v>
      </c>
      <c r="H305" s="12">
        <v>8</v>
      </c>
      <c r="I305" s="9">
        <f t="shared" si="17"/>
        <v>6.0232047364400292E-2</v>
      </c>
      <c r="J305" s="9">
        <f t="shared" si="18"/>
        <v>-0.29078592803503511</v>
      </c>
      <c r="K305" s="9">
        <f t="shared" si="19"/>
        <v>0.74767571729747673</v>
      </c>
      <c r="L305" s="12" t="s">
        <v>142</v>
      </c>
      <c r="M305" s="12"/>
      <c r="N305" s="8" t="s">
        <v>45</v>
      </c>
      <c r="O305" s="35" t="s">
        <v>802</v>
      </c>
      <c r="P305" s="35" t="s">
        <v>803</v>
      </c>
    </row>
    <row r="306" spans="1:16" ht="15.75" x14ac:dyDescent="0.25">
      <c r="A306" s="12">
        <v>1547</v>
      </c>
      <c r="B306" s="12" t="s">
        <v>15</v>
      </c>
      <c r="C306" s="12" t="s">
        <v>124</v>
      </c>
      <c r="D306" s="12" t="s">
        <v>26</v>
      </c>
      <c r="E306" s="12">
        <v>48</v>
      </c>
      <c r="F306" s="20">
        <f t="shared" si="16"/>
        <v>15.278838808250573</v>
      </c>
      <c r="G306" s="20">
        <v>1</v>
      </c>
      <c r="H306" s="12">
        <v>3</v>
      </c>
      <c r="I306" s="9">
        <f t="shared" si="17"/>
        <v>1.8334606569900685E-2</v>
      </c>
      <c r="J306" s="9">
        <f t="shared" si="18"/>
        <v>-1.5521597035657697</v>
      </c>
      <c r="K306" s="9">
        <f t="shared" si="19"/>
        <v>0.21179007576086675</v>
      </c>
      <c r="L306" s="12" t="s">
        <v>142</v>
      </c>
      <c r="M306" s="12"/>
      <c r="N306" s="8" t="s">
        <v>45</v>
      </c>
      <c r="O306" s="35" t="s">
        <v>804</v>
      </c>
      <c r="P306" s="35" t="s">
        <v>805</v>
      </c>
    </row>
    <row r="307" spans="1:16" ht="15.75" x14ac:dyDescent="0.25">
      <c r="A307" s="12">
        <v>1548</v>
      </c>
      <c r="B307" s="12" t="s">
        <v>15</v>
      </c>
      <c r="C307" s="12" t="s">
        <v>124</v>
      </c>
      <c r="D307" s="12" t="s">
        <v>26</v>
      </c>
      <c r="E307" s="12">
        <v>148</v>
      </c>
      <c r="F307" s="20">
        <f t="shared" si="16"/>
        <v>47.109752992105932</v>
      </c>
      <c r="G307" s="20">
        <v>4</v>
      </c>
      <c r="H307" s="12">
        <v>8</v>
      </c>
      <c r="I307" s="9">
        <f t="shared" si="17"/>
        <v>0.17430608607079193</v>
      </c>
      <c r="J307" s="9">
        <f t="shared" si="18"/>
        <v>0.83611018495228162</v>
      </c>
      <c r="K307" s="9">
        <f t="shared" si="19"/>
        <v>2.307374239040898</v>
      </c>
      <c r="L307" s="12" t="s">
        <v>142</v>
      </c>
      <c r="M307" s="12" t="s">
        <v>51</v>
      </c>
      <c r="N307" s="8" t="s">
        <v>45</v>
      </c>
      <c r="O307" s="35" t="s">
        <v>806</v>
      </c>
      <c r="P307" s="35" t="s">
        <v>807</v>
      </c>
    </row>
    <row r="308" spans="1:16" ht="15.75" x14ac:dyDescent="0.25">
      <c r="A308" s="12">
        <v>1549</v>
      </c>
      <c r="B308" s="12" t="s">
        <v>15</v>
      </c>
      <c r="C308" s="12" t="s">
        <v>124</v>
      </c>
      <c r="D308" s="12" t="s">
        <v>26</v>
      </c>
      <c r="E308" s="12">
        <v>114</v>
      </c>
      <c r="F308" s="20">
        <f t="shared" si="16"/>
        <v>36.28724216959511</v>
      </c>
      <c r="G308" s="20">
        <v>3</v>
      </c>
      <c r="H308" s="12">
        <v>7</v>
      </c>
      <c r="I308" s="9">
        <f t="shared" si="17"/>
        <v>0.10341864018334608</v>
      </c>
      <c r="J308" s="9">
        <f t="shared" si="18"/>
        <v>0.28249986134331806</v>
      </c>
      <c r="K308" s="9">
        <f t="shared" si="19"/>
        <v>1.3264415911767466</v>
      </c>
      <c r="L308" s="12" t="s">
        <v>142</v>
      </c>
      <c r="M308" s="12" t="s">
        <v>51</v>
      </c>
      <c r="N308" s="8" t="s">
        <v>45</v>
      </c>
      <c r="O308" s="35" t="s">
        <v>808</v>
      </c>
      <c r="P308" s="35" t="s">
        <v>809</v>
      </c>
    </row>
    <row r="309" spans="1:16" ht="15.75" x14ac:dyDescent="0.25">
      <c r="A309" s="12">
        <v>1550</v>
      </c>
      <c r="B309" s="12" t="s">
        <v>15</v>
      </c>
      <c r="C309" s="12" t="s">
        <v>124</v>
      </c>
      <c r="D309" s="12" t="s">
        <v>26</v>
      </c>
      <c r="E309" s="12">
        <v>92</v>
      </c>
      <c r="F309" s="20">
        <f t="shared" si="16"/>
        <v>29.284441049146931</v>
      </c>
      <c r="G309" s="20">
        <v>2</v>
      </c>
      <c r="H309" s="12">
        <v>7</v>
      </c>
      <c r="I309" s="9">
        <f t="shared" si="17"/>
        <v>6.7354214413037947E-2</v>
      </c>
      <c r="J309" s="9">
        <f t="shared" si="18"/>
        <v>-0.17226347578039203</v>
      </c>
      <c r="K309" s="9">
        <f t="shared" si="19"/>
        <v>0.84175736127109002</v>
      </c>
      <c r="L309" s="12" t="s">
        <v>142</v>
      </c>
      <c r="M309" s="12" t="s">
        <v>51</v>
      </c>
      <c r="N309" s="8" t="s">
        <v>45</v>
      </c>
      <c r="O309" s="35" t="s">
        <v>685</v>
      </c>
      <c r="P309" s="35" t="s">
        <v>810</v>
      </c>
    </row>
    <row r="310" spans="1:16" ht="15.75" x14ac:dyDescent="0.25">
      <c r="A310" s="12">
        <v>1551</v>
      </c>
      <c r="B310" s="12" t="s">
        <v>104</v>
      </c>
      <c r="C310" s="17" t="s">
        <v>145</v>
      </c>
      <c r="D310" s="15" t="s">
        <v>28</v>
      </c>
      <c r="E310" s="12">
        <v>87</v>
      </c>
      <c r="F310" s="20">
        <f t="shared" si="16"/>
        <v>27.692895339954163</v>
      </c>
      <c r="G310" s="20">
        <v>2</v>
      </c>
      <c r="H310" s="12">
        <v>6</v>
      </c>
      <c r="I310" s="9">
        <f t="shared" si="17"/>
        <v>6.0232047364400292E-2</v>
      </c>
      <c r="J310" s="9">
        <f t="shared" si="18"/>
        <v>-0.29078592803503511</v>
      </c>
      <c r="K310" s="9">
        <f t="shared" si="19"/>
        <v>0.74767571729747673</v>
      </c>
      <c r="L310" s="12" t="s">
        <v>142</v>
      </c>
      <c r="M310" s="12"/>
      <c r="N310" s="8" t="s">
        <v>45</v>
      </c>
      <c r="O310" s="35" t="s">
        <v>811</v>
      </c>
      <c r="P310" s="35" t="s">
        <v>812</v>
      </c>
    </row>
    <row r="311" spans="1:16" ht="15.75" x14ac:dyDescent="0.25">
      <c r="A311" s="12">
        <v>1552</v>
      </c>
      <c r="B311" s="12" t="s">
        <v>105</v>
      </c>
      <c r="C311" s="12" t="s">
        <v>127</v>
      </c>
      <c r="D311" s="15" t="s">
        <v>28</v>
      </c>
      <c r="E311" s="12">
        <v>130</v>
      </c>
      <c r="F311" s="20">
        <f t="shared" si="16"/>
        <v>41.380188439011967</v>
      </c>
      <c r="G311" s="20">
        <v>4</v>
      </c>
      <c r="H311" s="12">
        <v>6</v>
      </c>
      <c r="I311" s="9">
        <f t="shared" si="17"/>
        <v>0.13448561242678889</v>
      </c>
      <c r="J311" s="9">
        <f t="shared" si="18"/>
        <v>0.56106352171488361</v>
      </c>
      <c r="K311" s="9">
        <f t="shared" si="19"/>
        <v>1.7525353689408558</v>
      </c>
      <c r="L311" s="12" t="s">
        <v>142</v>
      </c>
      <c r="M311" s="12"/>
      <c r="N311" s="8" t="s">
        <v>45</v>
      </c>
      <c r="O311" s="35" t="s">
        <v>813</v>
      </c>
      <c r="P311" s="35" t="s">
        <v>814</v>
      </c>
    </row>
    <row r="312" spans="1:16" ht="15.75" x14ac:dyDescent="0.25">
      <c r="A312" s="12">
        <v>1553</v>
      </c>
      <c r="B312" s="12" t="s">
        <v>111</v>
      </c>
      <c r="C312" s="12" t="s">
        <v>148</v>
      </c>
      <c r="D312" s="12" t="s">
        <v>30</v>
      </c>
      <c r="E312" s="12">
        <v>56</v>
      </c>
      <c r="F312" s="20">
        <f t="shared" si="16"/>
        <v>17.825311942959001</v>
      </c>
      <c r="G312" s="20">
        <v>1</v>
      </c>
      <c r="H312" s="12">
        <v>5</v>
      </c>
      <c r="I312" s="9">
        <f t="shared" si="17"/>
        <v>2.4955436720142603E-2</v>
      </c>
      <c r="J312" s="9">
        <f t="shared" si="18"/>
        <v>-1.2252061116521551</v>
      </c>
      <c r="K312" s="9">
        <f t="shared" si="19"/>
        <v>0.29369715967786642</v>
      </c>
      <c r="L312" s="12" t="s">
        <v>142</v>
      </c>
      <c r="M312" s="12"/>
      <c r="N312" s="8" t="s">
        <v>45</v>
      </c>
      <c r="O312" s="35" t="s">
        <v>815</v>
      </c>
      <c r="P312" s="35" t="s">
        <v>816</v>
      </c>
    </row>
    <row r="313" spans="1:16" ht="15.75" x14ac:dyDescent="0.25">
      <c r="A313" s="12">
        <v>1554</v>
      </c>
      <c r="B313" s="12" t="s">
        <v>80</v>
      </c>
      <c r="C313" s="14" t="s">
        <v>90</v>
      </c>
      <c r="D313" s="15" t="s">
        <v>28</v>
      </c>
      <c r="E313" s="12">
        <v>74</v>
      </c>
      <c r="F313" s="20">
        <f t="shared" si="16"/>
        <v>23.554876496052966</v>
      </c>
      <c r="G313" s="20">
        <v>2</v>
      </c>
      <c r="H313" s="12">
        <v>5</v>
      </c>
      <c r="I313" s="9">
        <f t="shared" si="17"/>
        <v>4.3576521517697982E-2</v>
      </c>
      <c r="J313" s="9">
        <f t="shared" si="18"/>
        <v>-0.6340549850153625</v>
      </c>
      <c r="K313" s="9">
        <f t="shared" si="19"/>
        <v>0.53043652199980107</v>
      </c>
      <c r="L313" s="12" t="s">
        <v>142</v>
      </c>
      <c r="M313" s="12"/>
      <c r="N313" s="8" t="s">
        <v>45</v>
      </c>
      <c r="O313" s="35" t="s">
        <v>817</v>
      </c>
      <c r="P313" s="35" t="s">
        <v>818</v>
      </c>
    </row>
    <row r="314" spans="1:16" ht="15.75" x14ac:dyDescent="0.25">
      <c r="A314" s="12">
        <v>1555</v>
      </c>
      <c r="B314" s="12" t="s">
        <v>80</v>
      </c>
      <c r="C314" s="14" t="s">
        <v>90</v>
      </c>
      <c r="D314" s="15" t="s">
        <v>28</v>
      </c>
      <c r="E314" s="12">
        <v>95</v>
      </c>
      <c r="F314" s="20">
        <f t="shared" si="16"/>
        <v>30.239368474662594</v>
      </c>
      <c r="G314" s="20">
        <v>3</v>
      </c>
      <c r="H314" s="12">
        <v>9</v>
      </c>
      <c r="I314" s="9">
        <f t="shared" si="17"/>
        <v>7.1818500127323645E-2</v>
      </c>
      <c r="J314" s="9">
        <f t="shared" si="18"/>
        <v>-0.10420416061665971</v>
      </c>
      <c r="K314" s="9">
        <f t="shared" si="19"/>
        <v>0.90104132148969274</v>
      </c>
      <c r="L314" s="12" t="s">
        <v>142</v>
      </c>
      <c r="M314" s="12"/>
      <c r="N314" s="8" t="s">
        <v>45</v>
      </c>
      <c r="O314" s="35" t="s">
        <v>819</v>
      </c>
      <c r="P314" s="35" t="s">
        <v>820</v>
      </c>
    </row>
    <row r="315" spans="1:16" ht="15.75" x14ac:dyDescent="0.25">
      <c r="A315" s="12">
        <v>1556</v>
      </c>
      <c r="B315" s="12" t="s">
        <v>14</v>
      </c>
      <c r="C315" s="8" t="s">
        <v>91</v>
      </c>
      <c r="D315" s="8" t="s">
        <v>31</v>
      </c>
      <c r="E315" s="12">
        <v>110</v>
      </c>
      <c r="F315" s="20">
        <f t="shared" si="16"/>
        <v>35.0140056022409</v>
      </c>
      <c r="G315" s="20">
        <v>3</v>
      </c>
      <c r="H315" s="12">
        <v>12</v>
      </c>
      <c r="I315" s="9">
        <f t="shared" si="17"/>
        <v>9.6288515406162484E-2</v>
      </c>
      <c r="J315" s="9">
        <f t="shared" si="18"/>
        <v>0.20674180814430887</v>
      </c>
      <c r="K315" s="9">
        <f t="shared" si="19"/>
        <v>1.229665041291734</v>
      </c>
      <c r="L315" s="12" t="s">
        <v>143</v>
      </c>
      <c r="M315" s="12"/>
      <c r="N315" s="8" t="s">
        <v>45</v>
      </c>
      <c r="O315" s="35" t="s">
        <v>821</v>
      </c>
      <c r="P315" s="35" t="s">
        <v>575</v>
      </c>
    </row>
    <row r="316" spans="1:16" ht="15.75" x14ac:dyDescent="0.25">
      <c r="A316" s="12">
        <v>1557</v>
      </c>
      <c r="B316" s="12" t="s">
        <v>111</v>
      </c>
      <c r="C316" s="12" t="s">
        <v>148</v>
      </c>
      <c r="D316" s="12" t="s">
        <v>30</v>
      </c>
      <c r="E316" s="12">
        <v>71</v>
      </c>
      <c r="F316" s="20">
        <f t="shared" si="16"/>
        <v>22.599949070537306</v>
      </c>
      <c r="G316" s="20">
        <v>2</v>
      </c>
      <c r="H316" s="12">
        <v>6</v>
      </c>
      <c r="I316" s="9">
        <f t="shared" si="17"/>
        <v>4.0114909600203717E-2</v>
      </c>
      <c r="J316" s="9">
        <f t="shared" si="18"/>
        <v>-0.72183302849677666</v>
      </c>
      <c r="K316" s="9">
        <f t="shared" si="19"/>
        <v>0.48586084244670807</v>
      </c>
      <c r="L316" s="12" t="s">
        <v>142</v>
      </c>
      <c r="M316" s="12"/>
      <c r="N316" s="8" t="s">
        <v>45</v>
      </c>
      <c r="O316" s="35" t="s">
        <v>822</v>
      </c>
      <c r="P316" s="35" t="s">
        <v>676</v>
      </c>
    </row>
    <row r="317" spans="1:16" ht="15.75" x14ac:dyDescent="0.25">
      <c r="A317" s="12">
        <v>1558</v>
      </c>
      <c r="B317" s="12" t="s">
        <v>115</v>
      </c>
      <c r="C317" s="12" t="s">
        <v>125</v>
      </c>
      <c r="D317" s="12" t="s">
        <v>35</v>
      </c>
      <c r="E317" s="12">
        <v>102</v>
      </c>
      <c r="F317" s="20">
        <f t="shared" si="16"/>
        <v>32.467532467532465</v>
      </c>
      <c r="G317" s="20">
        <v>3</v>
      </c>
      <c r="H317" s="12">
        <v>6</v>
      </c>
      <c r="I317" s="9">
        <f t="shared" si="17"/>
        <v>8.2792207792207792E-2</v>
      </c>
      <c r="J317" s="9">
        <f t="shared" si="18"/>
        <v>4.6590289274532459E-2</v>
      </c>
      <c r="K317" s="9">
        <f t="shared" si="19"/>
        <v>1.047692670209313</v>
      </c>
      <c r="L317" s="12" t="s">
        <v>142</v>
      </c>
      <c r="M317" s="12"/>
      <c r="N317" s="8" t="s">
        <v>45</v>
      </c>
      <c r="O317" s="35" t="s">
        <v>813</v>
      </c>
      <c r="P317" s="35" t="s">
        <v>823</v>
      </c>
    </row>
    <row r="318" spans="1:16" ht="15.75" x14ac:dyDescent="0.25">
      <c r="A318" s="12">
        <v>1559</v>
      </c>
      <c r="B318" s="12" t="s">
        <v>80</v>
      </c>
      <c r="C318" s="14" t="s">
        <v>90</v>
      </c>
      <c r="D318" s="15" t="s">
        <v>28</v>
      </c>
      <c r="E318" s="12">
        <v>300</v>
      </c>
      <c r="F318" s="20">
        <f t="shared" si="16"/>
        <v>95.492742551566081</v>
      </c>
      <c r="G318" s="20">
        <v>8</v>
      </c>
      <c r="H318" s="12">
        <v>18</v>
      </c>
      <c r="I318" s="9">
        <f t="shared" si="17"/>
        <v>0.71619556913674554</v>
      </c>
      <c r="J318" s="9">
        <f t="shared" si="18"/>
        <v>2.3347455810443956</v>
      </c>
      <c r="K318" s="9">
        <f t="shared" si="19"/>
        <v>10.326832253241827</v>
      </c>
      <c r="L318" s="12" t="s">
        <v>143</v>
      </c>
      <c r="M318" s="12"/>
      <c r="N318" s="8" t="s">
        <v>45</v>
      </c>
      <c r="O318" s="35" t="s">
        <v>824</v>
      </c>
      <c r="P318" s="35" t="s">
        <v>825</v>
      </c>
    </row>
    <row r="319" spans="1:16" ht="15.75" x14ac:dyDescent="0.25">
      <c r="A319" s="12">
        <v>1560</v>
      </c>
      <c r="B319" s="12" t="s">
        <v>111</v>
      </c>
      <c r="C319" s="12" t="s">
        <v>148</v>
      </c>
      <c r="D319" s="12" t="s">
        <v>30</v>
      </c>
      <c r="E319" s="12">
        <v>56</v>
      </c>
      <c r="F319" s="20">
        <f t="shared" si="16"/>
        <v>17.825311942959001</v>
      </c>
      <c r="G319" s="20">
        <v>1</v>
      </c>
      <c r="H319" s="12">
        <v>6</v>
      </c>
      <c r="I319" s="9">
        <f t="shared" si="17"/>
        <v>2.4955436720142603E-2</v>
      </c>
      <c r="J319" s="9">
        <f t="shared" si="18"/>
        <v>-1.2252061116521551</v>
      </c>
      <c r="K319" s="9">
        <f t="shared" si="19"/>
        <v>0.29369715967786642</v>
      </c>
      <c r="L319" s="12" t="s">
        <v>142</v>
      </c>
      <c r="M319" s="12"/>
      <c r="N319" s="8" t="s">
        <v>45</v>
      </c>
      <c r="O319" s="35" t="s">
        <v>826</v>
      </c>
      <c r="P319" s="35" t="s">
        <v>603</v>
      </c>
    </row>
    <row r="320" spans="1:16" ht="15.75" x14ac:dyDescent="0.25">
      <c r="A320" s="12">
        <v>1561</v>
      </c>
      <c r="B320" s="12" t="s">
        <v>53</v>
      </c>
      <c r="C320" s="29" t="s">
        <v>146</v>
      </c>
      <c r="D320" s="23" t="s">
        <v>27</v>
      </c>
      <c r="E320" s="12">
        <v>148</v>
      </c>
      <c r="F320" s="20">
        <f t="shared" si="16"/>
        <v>47.109752992105932</v>
      </c>
      <c r="G320" s="20">
        <v>4</v>
      </c>
      <c r="H320" s="12">
        <v>17</v>
      </c>
      <c r="I320" s="9">
        <f t="shared" si="17"/>
        <v>0.17430608607079193</v>
      </c>
      <c r="J320" s="9">
        <f t="shared" si="18"/>
        <v>0.83611018495228162</v>
      </c>
      <c r="K320" s="9">
        <f t="shared" si="19"/>
        <v>2.307374239040898</v>
      </c>
      <c r="L320" s="12" t="s">
        <v>143</v>
      </c>
      <c r="M320" s="12"/>
      <c r="N320" s="8" t="s">
        <v>45</v>
      </c>
      <c r="O320" s="35" t="s">
        <v>827</v>
      </c>
      <c r="P320" s="35" t="s">
        <v>828</v>
      </c>
    </row>
    <row r="321" spans="1:16" ht="15.75" x14ac:dyDescent="0.25">
      <c r="A321" s="12">
        <v>1562</v>
      </c>
      <c r="B321" s="12" t="s">
        <v>63</v>
      </c>
      <c r="C321" s="16" t="s">
        <v>93</v>
      </c>
      <c r="D321" s="31" t="s">
        <v>92</v>
      </c>
      <c r="E321" s="12">
        <v>58</v>
      </c>
      <c r="F321" s="20">
        <f t="shared" si="16"/>
        <v>18.46193022663611</v>
      </c>
      <c r="G321" s="20">
        <v>1</v>
      </c>
      <c r="H321" s="12">
        <v>5</v>
      </c>
      <c r="I321" s="9">
        <f t="shared" si="17"/>
        <v>2.6769798828622356E-2</v>
      </c>
      <c r="J321" s="9">
        <f t="shared" si="18"/>
        <v>-1.1507774223324514</v>
      </c>
      <c r="K321" s="9">
        <f t="shared" si="19"/>
        <v>0.31639070454380491</v>
      </c>
      <c r="L321" s="12" t="s">
        <v>142</v>
      </c>
      <c r="M321" s="12"/>
      <c r="N321" s="8" t="s">
        <v>45</v>
      </c>
      <c r="O321" s="35" t="s">
        <v>829</v>
      </c>
      <c r="P321" s="35" t="s">
        <v>830</v>
      </c>
    </row>
    <row r="322" spans="1:16" ht="15.75" x14ac:dyDescent="0.25">
      <c r="A322" s="12">
        <v>1563</v>
      </c>
      <c r="B322" s="12" t="s">
        <v>80</v>
      </c>
      <c r="C322" s="14" t="s">
        <v>90</v>
      </c>
      <c r="D322" s="15" t="s">
        <v>28</v>
      </c>
      <c r="E322" s="12">
        <v>98</v>
      </c>
      <c r="F322" s="20">
        <f t="shared" si="16"/>
        <v>31.194295900178254</v>
      </c>
      <c r="G322" s="20">
        <v>3</v>
      </c>
      <c r="H322" s="12">
        <v>14</v>
      </c>
      <c r="I322" s="9">
        <f t="shared" si="17"/>
        <v>7.6426024955436725E-2</v>
      </c>
      <c r="J322" s="9">
        <f t="shared" si="18"/>
        <v>-3.8261025441124197E-2</v>
      </c>
      <c r="K322" s="9">
        <f t="shared" si="19"/>
        <v>0.96246168111515096</v>
      </c>
      <c r="L322" s="12" t="s">
        <v>143</v>
      </c>
      <c r="M322" s="12"/>
      <c r="N322" s="8" t="s">
        <v>45</v>
      </c>
      <c r="O322" s="35" t="s">
        <v>831</v>
      </c>
      <c r="P322" s="35" t="s">
        <v>832</v>
      </c>
    </row>
    <row r="323" spans="1:16" ht="15.75" x14ac:dyDescent="0.25">
      <c r="A323" s="12">
        <v>1564</v>
      </c>
      <c r="B323" s="12" t="s">
        <v>46</v>
      </c>
      <c r="C323" s="19" t="s">
        <v>149</v>
      </c>
      <c r="D323" s="12" t="s">
        <v>29</v>
      </c>
      <c r="E323" s="12">
        <v>33</v>
      </c>
      <c r="F323" s="20">
        <f t="shared" si="16"/>
        <v>10.504201680672269</v>
      </c>
      <c r="G323" s="20">
        <v>1</v>
      </c>
      <c r="H323" s="12">
        <v>3</v>
      </c>
      <c r="I323" s="9">
        <f t="shared" si="17"/>
        <v>8.6659663865546223E-3</v>
      </c>
      <c r="J323" s="9">
        <f t="shared" si="18"/>
        <v>-2.3468845098310025</v>
      </c>
      <c r="K323" s="9">
        <f t="shared" si="19"/>
        <v>9.5666747223737858E-2</v>
      </c>
      <c r="L323" s="12" t="s">
        <v>142</v>
      </c>
      <c r="M323" s="12" t="s">
        <v>51</v>
      </c>
      <c r="N323" s="8" t="s">
        <v>45</v>
      </c>
      <c r="O323" s="35" t="s">
        <v>833</v>
      </c>
      <c r="P323" s="35" t="s">
        <v>834</v>
      </c>
    </row>
    <row r="324" spans="1:16" ht="15.75" x14ac:dyDescent="0.25">
      <c r="A324" s="12">
        <v>1565</v>
      </c>
      <c r="B324" s="12" t="s">
        <v>115</v>
      </c>
      <c r="C324" s="12" t="s">
        <v>125</v>
      </c>
      <c r="D324" s="12" t="s">
        <v>35</v>
      </c>
      <c r="E324" s="12">
        <v>103</v>
      </c>
      <c r="F324" s="20">
        <f t="shared" si="16"/>
        <v>32.785841609371019</v>
      </c>
      <c r="G324" s="20">
        <v>3</v>
      </c>
      <c r="H324" s="12">
        <v>7</v>
      </c>
      <c r="I324" s="9">
        <f t="shared" si="17"/>
        <v>8.4423542144130378E-2</v>
      </c>
      <c r="J324" s="9">
        <f t="shared" si="18"/>
        <v>6.7283136333650795E-2</v>
      </c>
      <c r="K324" s="9">
        <f t="shared" si="19"/>
        <v>1.0695982774405941</v>
      </c>
      <c r="L324" s="12" t="s">
        <v>142</v>
      </c>
      <c r="M324" s="12"/>
      <c r="N324" s="8" t="s">
        <v>45</v>
      </c>
      <c r="O324" s="35" t="s">
        <v>835</v>
      </c>
      <c r="P324" s="35" t="s">
        <v>836</v>
      </c>
    </row>
    <row r="325" spans="1:16" ht="15.75" x14ac:dyDescent="0.25">
      <c r="A325" s="12">
        <v>1566</v>
      </c>
      <c r="B325" s="12" t="s">
        <v>80</v>
      </c>
      <c r="C325" s="14" t="s">
        <v>90</v>
      </c>
      <c r="D325" s="15" t="s">
        <v>28</v>
      </c>
      <c r="E325" s="12">
        <v>73</v>
      </c>
      <c r="F325" s="20">
        <f t="shared" si="16"/>
        <v>23.236567354214415</v>
      </c>
      <c r="G325" s="20">
        <v>2</v>
      </c>
      <c r="H325" s="12">
        <v>7</v>
      </c>
      <c r="I325" s="9">
        <f t="shared" si="17"/>
        <v>4.2406735421441313E-2</v>
      </c>
      <c r="J325" s="9">
        <f t="shared" si="18"/>
        <v>-0.66291257302566908</v>
      </c>
      <c r="K325" s="9">
        <f t="shared" si="19"/>
        <v>0.51534815735579809</v>
      </c>
      <c r="L325" s="12" t="s">
        <v>142</v>
      </c>
      <c r="M325" s="12"/>
      <c r="N325" s="8" t="s">
        <v>45</v>
      </c>
      <c r="O325" s="35" t="s">
        <v>837</v>
      </c>
      <c r="P325" s="35" t="s">
        <v>838</v>
      </c>
    </row>
    <row r="326" spans="1:16" ht="15.75" x14ac:dyDescent="0.25">
      <c r="A326" s="12">
        <v>1567</v>
      </c>
      <c r="B326" s="12" t="s">
        <v>105</v>
      </c>
      <c r="C326" s="12" t="s">
        <v>127</v>
      </c>
      <c r="D326" s="15" t="s">
        <v>28</v>
      </c>
      <c r="E326" s="12">
        <v>55</v>
      </c>
      <c r="F326" s="20">
        <f t="shared" si="16"/>
        <v>17.50700280112045</v>
      </c>
      <c r="G326" s="20">
        <v>1</v>
      </c>
      <c r="H326" s="12">
        <v>6</v>
      </c>
      <c r="I326" s="9">
        <f t="shared" si="17"/>
        <v>2.4072128851540621E-2</v>
      </c>
      <c r="J326" s="9">
        <f t="shared" si="18"/>
        <v>-1.2634233618233353</v>
      </c>
      <c r="K326" s="9">
        <f t="shared" si="19"/>
        <v>0.28268463636772356</v>
      </c>
      <c r="L326" s="12" t="s">
        <v>142</v>
      </c>
      <c r="M326" s="12"/>
      <c r="N326" s="8" t="s">
        <v>45</v>
      </c>
      <c r="O326" s="35" t="s">
        <v>839</v>
      </c>
      <c r="P326" s="35" t="s">
        <v>840</v>
      </c>
    </row>
    <row r="327" spans="1:16" ht="15.75" x14ac:dyDescent="0.25">
      <c r="A327" s="12">
        <v>1568</v>
      </c>
      <c r="B327" s="12" t="s">
        <v>111</v>
      </c>
      <c r="C327" s="12" t="s">
        <v>148</v>
      </c>
      <c r="D327" s="12" t="s">
        <v>30</v>
      </c>
      <c r="E327" s="12">
        <v>48</v>
      </c>
      <c r="F327" s="20">
        <f t="shared" si="16"/>
        <v>15.278838808250573</v>
      </c>
      <c r="G327" s="20">
        <v>1</v>
      </c>
      <c r="H327" s="12">
        <v>4</v>
      </c>
      <c r="I327" s="9">
        <f t="shared" si="17"/>
        <v>1.8334606569900685E-2</v>
      </c>
      <c r="J327" s="9">
        <f t="shared" si="18"/>
        <v>-1.5521597035657697</v>
      </c>
      <c r="K327" s="9">
        <f t="shared" si="19"/>
        <v>0.21179007576086675</v>
      </c>
      <c r="L327" s="12" t="s">
        <v>142</v>
      </c>
      <c r="M327" s="12"/>
      <c r="N327" s="8" t="s">
        <v>45</v>
      </c>
      <c r="O327" s="35" t="s">
        <v>841</v>
      </c>
      <c r="P327" s="35" t="s">
        <v>842</v>
      </c>
    </row>
    <row r="328" spans="1:16" ht="15.75" x14ac:dyDescent="0.25">
      <c r="A328" s="12">
        <v>1569</v>
      </c>
      <c r="B328" s="12" t="s">
        <v>111</v>
      </c>
      <c r="C328" s="12" t="s">
        <v>148</v>
      </c>
      <c r="D328" s="12" t="s">
        <v>30</v>
      </c>
      <c r="E328" s="12">
        <v>62</v>
      </c>
      <c r="F328" s="20">
        <f t="shared" si="16"/>
        <v>19.735166793990324</v>
      </c>
      <c r="G328" s="20">
        <v>2</v>
      </c>
      <c r="H328" s="12">
        <v>7</v>
      </c>
      <c r="I328" s="9">
        <f t="shared" si="17"/>
        <v>3.0589508530685004E-2</v>
      </c>
      <c r="J328" s="9">
        <f t="shared" si="18"/>
        <v>-1.0093250170207675</v>
      </c>
      <c r="K328" s="9">
        <f t="shared" si="19"/>
        <v>0.36446490417157018</v>
      </c>
      <c r="L328" s="12" t="s">
        <v>142</v>
      </c>
      <c r="M328" s="12"/>
      <c r="N328" s="8" t="s">
        <v>45</v>
      </c>
      <c r="O328" s="35" t="s">
        <v>843</v>
      </c>
      <c r="P328" s="35" t="s">
        <v>844</v>
      </c>
    </row>
    <row r="329" spans="1:16" ht="15.75" x14ac:dyDescent="0.25">
      <c r="A329" s="12">
        <v>1570</v>
      </c>
      <c r="B329" s="12" t="s">
        <v>53</v>
      </c>
      <c r="C329" s="29" t="s">
        <v>146</v>
      </c>
      <c r="D329" s="23" t="s">
        <v>27</v>
      </c>
      <c r="E329" s="12">
        <v>201</v>
      </c>
      <c r="F329" s="20">
        <f t="shared" si="16"/>
        <v>63.980137509549273</v>
      </c>
      <c r="G329" s="20">
        <v>6</v>
      </c>
      <c r="H329" s="12">
        <v>15</v>
      </c>
      <c r="I329" s="9">
        <f t="shared" si="17"/>
        <v>0.3215001909854851</v>
      </c>
      <c r="J329" s="9">
        <f t="shared" si="18"/>
        <v>1.485332662291893</v>
      </c>
      <c r="K329" s="9">
        <f t="shared" si="19"/>
        <v>4.4164343496078207</v>
      </c>
      <c r="L329" s="12" t="s">
        <v>143</v>
      </c>
      <c r="M329" s="12"/>
      <c r="N329" s="8" t="s">
        <v>45</v>
      </c>
      <c r="O329" s="35" t="s">
        <v>845</v>
      </c>
      <c r="P329" s="35" t="s">
        <v>846</v>
      </c>
    </row>
    <row r="330" spans="1:16" ht="15.75" x14ac:dyDescent="0.25">
      <c r="A330" s="12">
        <v>1571</v>
      </c>
      <c r="B330" s="12" t="s">
        <v>80</v>
      </c>
      <c r="C330" s="14" t="s">
        <v>90</v>
      </c>
      <c r="D330" s="15" t="s">
        <v>28</v>
      </c>
      <c r="E330" s="12">
        <v>211</v>
      </c>
      <c r="F330" s="20">
        <f t="shared" ref="F330:F395" si="20">E330/3.1416</f>
        <v>67.16322892793481</v>
      </c>
      <c r="G330" s="20">
        <v>6</v>
      </c>
      <c r="H330" s="12">
        <v>17</v>
      </c>
      <c r="I330" s="9">
        <f t="shared" ref="I330:I395" si="21">(3.1416*((F330/100)^2)/4)</f>
        <v>0.35428603259485614</v>
      </c>
      <c r="J330" s="9">
        <f t="shared" ref="J330:J395" si="22">(((LN(F330))*2.121)+(-7.335))</f>
        <v>1.5883140534013309</v>
      </c>
      <c r="K330" s="9">
        <f t="shared" ref="K330:K395" si="23">EXP(J330)</f>
        <v>4.8954884348322842</v>
      </c>
      <c r="L330" s="12" t="s">
        <v>143</v>
      </c>
      <c r="M330" s="12"/>
      <c r="N330" s="8" t="s">
        <v>45</v>
      </c>
      <c r="O330" s="35" t="s">
        <v>847</v>
      </c>
      <c r="P330" s="35" t="s">
        <v>848</v>
      </c>
    </row>
    <row r="331" spans="1:16" ht="15.75" x14ac:dyDescent="0.25">
      <c r="A331" s="12">
        <v>1572</v>
      </c>
      <c r="B331" s="12" t="s">
        <v>115</v>
      </c>
      <c r="C331" s="12" t="s">
        <v>125</v>
      </c>
      <c r="D331" s="12" t="s">
        <v>35</v>
      </c>
      <c r="E331" s="12">
        <v>127</v>
      </c>
      <c r="F331" s="20">
        <f t="shared" si="20"/>
        <v>40.425261013496311</v>
      </c>
      <c r="G331" s="20">
        <v>4</v>
      </c>
      <c r="H331" s="12">
        <v>8</v>
      </c>
      <c r="I331" s="9">
        <f t="shared" si="21"/>
        <v>0.1283502037178508</v>
      </c>
      <c r="J331" s="9">
        <f t="shared" si="22"/>
        <v>0.51154376267726498</v>
      </c>
      <c r="K331" s="9">
        <f t="shared" si="23"/>
        <v>1.6678639947246003</v>
      </c>
      <c r="L331" s="12" t="s">
        <v>142</v>
      </c>
      <c r="M331" s="12"/>
      <c r="N331" s="8" t="s">
        <v>45</v>
      </c>
      <c r="O331" s="35" t="s">
        <v>849</v>
      </c>
      <c r="P331" s="35" t="s">
        <v>850</v>
      </c>
    </row>
    <row r="332" spans="1:16" ht="15.75" x14ac:dyDescent="0.25">
      <c r="A332" s="12">
        <v>1573</v>
      </c>
      <c r="B332" s="12" t="s">
        <v>80</v>
      </c>
      <c r="C332" s="14" t="s">
        <v>90</v>
      </c>
      <c r="D332" s="15" t="s">
        <v>28</v>
      </c>
      <c r="E332" s="12">
        <v>44</v>
      </c>
      <c r="F332" s="20">
        <f t="shared" si="20"/>
        <v>14.005602240896359</v>
      </c>
      <c r="G332" s="20">
        <v>1</v>
      </c>
      <c r="H332" s="12">
        <v>7</v>
      </c>
      <c r="I332" s="9">
        <f t="shared" si="21"/>
        <v>1.5406162464985993E-2</v>
      </c>
      <c r="J332" s="9">
        <f t="shared" si="22"/>
        <v>-1.7367108341607755</v>
      </c>
      <c r="K332" s="9">
        <f t="shared" si="23"/>
        <v>0.17609866680815789</v>
      </c>
      <c r="L332" s="12" t="s">
        <v>142</v>
      </c>
      <c r="M332" s="12"/>
      <c r="N332" s="8" t="s">
        <v>45</v>
      </c>
      <c r="O332" s="35" t="s">
        <v>851</v>
      </c>
      <c r="P332" s="35" t="s">
        <v>852</v>
      </c>
    </row>
    <row r="333" spans="1:16" ht="15.75" x14ac:dyDescent="0.25">
      <c r="A333" s="12">
        <v>1574</v>
      </c>
      <c r="B333" s="12" t="s">
        <v>80</v>
      </c>
      <c r="C333" s="14" t="s">
        <v>90</v>
      </c>
      <c r="D333" s="15" t="s">
        <v>28</v>
      </c>
      <c r="E333" s="12">
        <v>108</v>
      </c>
      <c r="F333" s="20">
        <f t="shared" si="20"/>
        <v>34.377387318563791</v>
      </c>
      <c r="G333" s="20">
        <v>3</v>
      </c>
      <c r="H333" s="12">
        <v>17</v>
      </c>
      <c r="I333" s="9">
        <f t="shared" si="21"/>
        <v>9.2818945760122229E-2</v>
      </c>
      <c r="J333" s="9">
        <f t="shared" si="22"/>
        <v>0.16782328502906374</v>
      </c>
      <c r="K333" s="9">
        <f t="shared" si="23"/>
        <v>1.1827275865084321</v>
      </c>
      <c r="L333" s="12" t="s">
        <v>143</v>
      </c>
      <c r="M333" s="12"/>
      <c r="N333" s="8" t="s">
        <v>45</v>
      </c>
      <c r="O333" s="35" t="s">
        <v>853</v>
      </c>
      <c r="P333" s="35" t="s">
        <v>854</v>
      </c>
    </row>
    <row r="334" spans="1:16" ht="15.75" x14ac:dyDescent="0.25">
      <c r="A334" s="144" t="s">
        <v>40</v>
      </c>
      <c r="B334" s="26" t="s">
        <v>24</v>
      </c>
      <c r="C334" s="13" t="s">
        <v>5</v>
      </c>
      <c r="D334" s="26" t="s">
        <v>23</v>
      </c>
      <c r="E334" s="13" t="s">
        <v>0</v>
      </c>
      <c r="F334" s="13" t="s">
        <v>1</v>
      </c>
      <c r="G334" s="26" t="s">
        <v>41</v>
      </c>
      <c r="H334" s="13" t="s">
        <v>4</v>
      </c>
      <c r="I334" s="26" t="s">
        <v>42</v>
      </c>
      <c r="J334" s="27" t="s">
        <v>43</v>
      </c>
      <c r="K334" s="27" t="s">
        <v>44</v>
      </c>
      <c r="L334" s="28" t="s">
        <v>37</v>
      </c>
      <c r="M334" s="28" t="s">
        <v>38</v>
      </c>
      <c r="N334" s="28" t="s">
        <v>39</v>
      </c>
      <c r="O334" s="11" t="s">
        <v>108</v>
      </c>
      <c r="P334" s="11" t="s">
        <v>109</v>
      </c>
    </row>
    <row r="335" spans="1:16" ht="15.75" x14ac:dyDescent="0.25">
      <c r="A335" s="12">
        <v>1575</v>
      </c>
      <c r="B335" s="12" t="s">
        <v>80</v>
      </c>
      <c r="C335" s="14" t="s">
        <v>90</v>
      </c>
      <c r="D335" s="15" t="s">
        <v>28</v>
      </c>
      <c r="E335" s="12">
        <v>43</v>
      </c>
      <c r="F335" s="20">
        <f t="shared" si="20"/>
        <v>13.687293099057806</v>
      </c>
      <c r="G335" s="20">
        <v>1</v>
      </c>
      <c r="H335" s="12">
        <v>7</v>
      </c>
      <c r="I335" s="9">
        <f t="shared" si="21"/>
        <v>1.4713840081487146E-2</v>
      </c>
      <c r="J335" s="9">
        <f t="shared" si="22"/>
        <v>-1.7854716023153614</v>
      </c>
      <c r="K335" s="9">
        <f t="shared" si="23"/>
        <v>0.16771794617454117</v>
      </c>
      <c r="L335" s="12" t="s">
        <v>142</v>
      </c>
      <c r="M335" s="12"/>
      <c r="N335" s="8" t="s">
        <v>45</v>
      </c>
      <c r="O335" s="35" t="s">
        <v>855</v>
      </c>
      <c r="P335" s="35" t="s">
        <v>856</v>
      </c>
    </row>
    <row r="336" spans="1:16" ht="15.75" x14ac:dyDescent="0.25">
      <c r="A336" s="12">
        <v>1576</v>
      </c>
      <c r="B336" s="12" t="s">
        <v>80</v>
      </c>
      <c r="C336" s="14" t="s">
        <v>90</v>
      </c>
      <c r="D336" s="15" t="s">
        <v>28</v>
      </c>
      <c r="E336" s="12">
        <v>42</v>
      </c>
      <c r="F336" s="20">
        <f t="shared" si="20"/>
        <v>13.368983957219251</v>
      </c>
      <c r="G336" s="20">
        <v>1</v>
      </c>
      <c r="H336" s="12">
        <v>7</v>
      </c>
      <c r="I336" s="9">
        <f t="shared" si="21"/>
        <v>1.4037433155080216E-2</v>
      </c>
      <c r="J336" s="9">
        <f t="shared" si="22"/>
        <v>-1.8353797873223829</v>
      </c>
      <c r="K336" s="9">
        <f t="shared" si="23"/>
        <v>0.15955289409340709</v>
      </c>
      <c r="L336" s="12" t="s">
        <v>142</v>
      </c>
      <c r="M336" s="12"/>
      <c r="N336" s="8" t="s">
        <v>45</v>
      </c>
      <c r="O336" s="35" t="s">
        <v>857</v>
      </c>
      <c r="P336" s="35" t="s">
        <v>858</v>
      </c>
    </row>
    <row r="337" spans="1:16" ht="15.75" x14ac:dyDescent="0.25">
      <c r="A337" s="12">
        <v>1577</v>
      </c>
      <c r="B337" s="12" t="s">
        <v>9</v>
      </c>
      <c r="C337" s="12" t="s">
        <v>129</v>
      </c>
      <c r="D337" s="12" t="s">
        <v>13</v>
      </c>
      <c r="E337" s="12">
        <v>42</v>
      </c>
      <c r="F337" s="20">
        <f t="shared" si="20"/>
        <v>13.368983957219251</v>
      </c>
      <c r="G337" s="20">
        <v>1</v>
      </c>
      <c r="H337" s="12">
        <v>3</v>
      </c>
      <c r="I337" s="9">
        <f t="shared" si="21"/>
        <v>1.4037433155080216E-2</v>
      </c>
      <c r="J337" s="9">
        <f t="shared" si="22"/>
        <v>-1.8353797873223829</v>
      </c>
      <c r="K337" s="9">
        <f t="shared" si="23"/>
        <v>0.15955289409340709</v>
      </c>
      <c r="L337" s="12" t="s">
        <v>142</v>
      </c>
      <c r="M337" s="12" t="s">
        <v>51</v>
      </c>
      <c r="N337" s="8" t="s">
        <v>45</v>
      </c>
      <c r="O337" s="35" t="s">
        <v>859</v>
      </c>
      <c r="P337" s="35" t="s">
        <v>860</v>
      </c>
    </row>
    <row r="338" spans="1:16" ht="15.75" x14ac:dyDescent="0.25">
      <c r="A338" s="12">
        <v>1578</v>
      </c>
      <c r="B338" s="12" t="s">
        <v>80</v>
      </c>
      <c r="C338" s="14" t="s">
        <v>90</v>
      </c>
      <c r="D338" s="15" t="s">
        <v>28</v>
      </c>
      <c r="E338" s="12">
        <v>72</v>
      </c>
      <c r="F338" s="20">
        <f t="shared" si="20"/>
        <v>22.918258212375861</v>
      </c>
      <c r="G338" s="20">
        <v>2</v>
      </c>
      <c r="H338" s="12">
        <v>14</v>
      </c>
      <c r="I338" s="9">
        <f t="shared" si="21"/>
        <v>4.1252864782276556E-2</v>
      </c>
      <c r="J338" s="9">
        <f t="shared" si="22"/>
        <v>-0.69216820926835343</v>
      </c>
      <c r="K338" s="9">
        <f t="shared" si="23"/>
        <v>0.50048972532019842</v>
      </c>
      <c r="L338" s="12" t="s">
        <v>143</v>
      </c>
      <c r="M338" s="12"/>
      <c r="N338" s="8" t="s">
        <v>45</v>
      </c>
      <c r="O338" s="35" t="s">
        <v>861</v>
      </c>
      <c r="P338" s="35" t="s">
        <v>862</v>
      </c>
    </row>
    <row r="339" spans="1:16" ht="15.75" x14ac:dyDescent="0.25">
      <c r="A339" s="12">
        <v>1579</v>
      </c>
      <c r="B339" s="12" t="s">
        <v>105</v>
      </c>
      <c r="C339" s="12" t="s">
        <v>127</v>
      </c>
      <c r="D339" s="15" t="s">
        <v>28</v>
      </c>
      <c r="E339" s="12">
        <v>82</v>
      </c>
      <c r="F339" s="20">
        <f t="shared" si="20"/>
        <v>26.101349630761394</v>
      </c>
      <c r="G339" s="20">
        <v>2</v>
      </c>
      <c r="H339" s="12">
        <v>8</v>
      </c>
      <c r="I339" s="9">
        <f t="shared" si="21"/>
        <v>5.3507766743060854E-2</v>
      </c>
      <c r="J339" s="9">
        <f t="shared" si="22"/>
        <v>-0.41632552425392522</v>
      </c>
      <c r="K339" s="9">
        <f t="shared" si="23"/>
        <v>0.65946556350457108</v>
      </c>
      <c r="L339" s="12" t="s">
        <v>142</v>
      </c>
      <c r="M339" s="12"/>
      <c r="N339" s="8" t="s">
        <v>45</v>
      </c>
      <c r="O339" s="35" t="s">
        <v>863</v>
      </c>
      <c r="P339" s="35" t="s">
        <v>864</v>
      </c>
    </row>
    <row r="340" spans="1:16" ht="15.75" x14ac:dyDescent="0.25">
      <c r="A340" s="12">
        <v>1580</v>
      </c>
      <c r="B340" s="12" t="s">
        <v>75</v>
      </c>
      <c r="C340" s="30" t="s">
        <v>162</v>
      </c>
      <c r="D340" s="12" t="s">
        <v>119</v>
      </c>
      <c r="E340" s="12">
        <v>105</v>
      </c>
      <c r="F340" s="20">
        <f t="shared" si="20"/>
        <v>33.422459893048128</v>
      </c>
      <c r="G340" s="20">
        <v>3</v>
      </c>
      <c r="H340" s="12">
        <v>5</v>
      </c>
      <c r="I340" s="9">
        <f t="shared" si="21"/>
        <v>8.7733957219251341E-2</v>
      </c>
      <c r="J340" s="9">
        <f t="shared" si="22"/>
        <v>0.10807285498270058</v>
      </c>
      <c r="K340" s="9">
        <f t="shared" si="23"/>
        <v>1.1141289122723554</v>
      </c>
      <c r="L340" s="12" t="s">
        <v>142</v>
      </c>
      <c r="M340" s="12"/>
      <c r="N340" s="8" t="s">
        <v>45</v>
      </c>
      <c r="O340" s="35" t="s">
        <v>865</v>
      </c>
      <c r="P340" s="35" t="s">
        <v>866</v>
      </c>
    </row>
    <row r="341" spans="1:16" ht="15.75" x14ac:dyDescent="0.25">
      <c r="A341" s="12">
        <v>1581</v>
      </c>
      <c r="B341" s="12" t="s">
        <v>80</v>
      </c>
      <c r="C341" s="14" t="s">
        <v>90</v>
      </c>
      <c r="D341" s="15" t="s">
        <v>28</v>
      </c>
      <c r="E341" s="12">
        <v>156</v>
      </c>
      <c r="F341" s="20">
        <f t="shared" si="20"/>
        <v>49.65622612681436</v>
      </c>
      <c r="G341" s="20">
        <v>5</v>
      </c>
      <c r="H341" s="12">
        <v>17</v>
      </c>
      <c r="I341" s="9">
        <f t="shared" si="21"/>
        <v>0.19365928189457601</v>
      </c>
      <c r="J341" s="9">
        <f t="shared" si="22"/>
        <v>0.94776754367486138</v>
      </c>
      <c r="K341" s="9">
        <f t="shared" si="23"/>
        <v>2.5799436140488123</v>
      </c>
      <c r="L341" s="12" t="s">
        <v>143</v>
      </c>
      <c r="M341" s="12"/>
      <c r="N341" s="8" t="s">
        <v>45</v>
      </c>
      <c r="O341" s="35" t="s">
        <v>867</v>
      </c>
      <c r="P341" s="35" t="s">
        <v>868</v>
      </c>
    </row>
    <row r="342" spans="1:16" ht="15.75" x14ac:dyDescent="0.25">
      <c r="A342" s="12">
        <v>1582</v>
      </c>
      <c r="B342" s="12" t="s">
        <v>80</v>
      </c>
      <c r="C342" s="14" t="s">
        <v>90</v>
      </c>
      <c r="D342" s="15" t="s">
        <v>28</v>
      </c>
      <c r="E342" s="12">
        <v>43</v>
      </c>
      <c r="F342" s="20">
        <f t="shared" si="20"/>
        <v>13.687293099057806</v>
      </c>
      <c r="G342" s="20">
        <v>1</v>
      </c>
      <c r="H342" s="12">
        <v>6</v>
      </c>
      <c r="I342" s="9">
        <f t="shared" si="21"/>
        <v>1.4713840081487146E-2</v>
      </c>
      <c r="J342" s="9">
        <f t="shared" si="22"/>
        <v>-1.7854716023153614</v>
      </c>
      <c r="K342" s="9">
        <f t="shared" si="23"/>
        <v>0.16771794617454117</v>
      </c>
      <c r="L342" s="12" t="s">
        <v>142</v>
      </c>
      <c r="M342" s="12"/>
      <c r="N342" s="8" t="s">
        <v>45</v>
      </c>
      <c r="O342" s="35" t="s">
        <v>869</v>
      </c>
      <c r="P342" s="35" t="s">
        <v>870</v>
      </c>
    </row>
    <row r="343" spans="1:16" ht="15.75" x14ac:dyDescent="0.25">
      <c r="A343" s="12">
        <v>1583</v>
      </c>
      <c r="B343" s="12" t="s">
        <v>80</v>
      </c>
      <c r="C343" s="14" t="s">
        <v>90</v>
      </c>
      <c r="D343" s="15" t="s">
        <v>28</v>
      </c>
      <c r="E343" s="12">
        <v>55</v>
      </c>
      <c r="F343" s="20">
        <f t="shared" si="20"/>
        <v>17.50700280112045</v>
      </c>
      <c r="G343" s="20">
        <v>1</v>
      </c>
      <c r="H343" s="12">
        <v>10</v>
      </c>
      <c r="I343" s="9">
        <f t="shared" si="21"/>
        <v>2.4072128851540621E-2</v>
      </c>
      <c r="J343" s="9">
        <f t="shared" si="22"/>
        <v>-1.2634233618233353</v>
      </c>
      <c r="K343" s="9">
        <f t="shared" si="23"/>
        <v>0.28268463636772356</v>
      </c>
      <c r="L343" s="12" t="s">
        <v>142</v>
      </c>
      <c r="M343" s="12"/>
      <c r="N343" s="8" t="s">
        <v>45</v>
      </c>
      <c r="O343" s="35" t="s">
        <v>867</v>
      </c>
      <c r="P343" s="35" t="s">
        <v>871</v>
      </c>
    </row>
    <row r="344" spans="1:16" ht="15.75" x14ac:dyDescent="0.25">
      <c r="A344" s="12">
        <v>1584</v>
      </c>
      <c r="B344" s="12" t="s">
        <v>80</v>
      </c>
      <c r="C344" s="14" t="s">
        <v>90</v>
      </c>
      <c r="D344" s="15" t="s">
        <v>28</v>
      </c>
      <c r="E344" s="12">
        <v>46</v>
      </c>
      <c r="F344" s="20">
        <f t="shared" si="20"/>
        <v>14.642220524573466</v>
      </c>
      <c r="G344" s="20">
        <v>1</v>
      </c>
      <c r="H344" s="12">
        <v>5</v>
      </c>
      <c r="I344" s="9">
        <f t="shared" si="21"/>
        <v>1.6838553603259487E-2</v>
      </c>
      <c r="J344" s="9">
        <f t="shared" si="22"/>
        <v>-1.6424286457480362</v>
      </c>
      <c r="K344" s="9">
        <f t="shared" si="23"/>
        <v>0.19350950510133216</v>
      </c>
      <c r="L344" s="12" t="s">
        <v>142</v>
      </c>
      <c r="M344" s="12"/>
      <c r="N344" s="8" t="s">
        <v>45</v>
      </c>
      <c r="O344" s="35" t="s">
        <v>872</v>
      </c>
      <c r="P344" s="35" t="s">
        <v>873</v>
      </c>
    </row>
    <row r="345" spans="1:16" ht="15.75" x14ac:dyDescent="0.25">
      <c r="A345" s="12">
        <v>1585</v>
      </c>
      <c r="B345" s="12" t="s">
        <v>105</v>
      </c>
      <c r="C345" s="12" t="s">
        <v>127</v>
      </c>
      <c r="D345" s="15" t="s">
        <v>28</v>
      </c>
      <c r="E345" s="12">
        <v>51</v>
      </c>
      <c r="F345" s="20">
        <f t="shared" si="20"/>
        <v>16.233766233766232</v>
      </c>
      <c r="G345" s="20">
        <v>1</v>
      </c>
      <c r="H345" s="12">
        <v>5</v>
      </c>
      <c r="I345" s="9">
        <f t="shared" si="21"/>
        <v>2.0698051948051948E-2</v>
      </c>
      <c r="J345" s="9">
        <f t="shared" si="22"/>
        <v>-1.4235748806931117</v>
      </c>
      <c r="K345" s="9">
        <f t="shared" si="23"/>
        <v>0.24085146081093187</v>
      </c>
      <c r="L345" s="12" t="s">
        <v>142</v>
      </c>
      <c r="M345" s="12"/>
      <c r="N345" s="8" t="s">
        <v>45</v>
      </c>
      <c r="O345" s="35" t="s">
        <v>874</v>
      </c>
      <c r="P345" s="35" t="s">
        <v>875</v>
      </c>
    </row>
    <row r="346" spans="1:16" ht="15.75" x14ac:dyDescent="0.25">
      <c r="A346" s="12">
        <v>1586</v>
      </c>
      <c r="B346" s="12" t="s">
        <v>111</v>
      </c>
      <c r="C346" s="12" t="s">
        <v>148</v>
      </c>
      <c r="D346" s="12" t="s">
        <v>30</v>
      </c>
      <c r="E346" s="12">
        <v>44</v>
      </c>
      <c r="F346" s="20">
        <f t="shared" si="20"/>
        <v>14.005602240896359</v>
      </c>
      <c r="G346" s="20">
        <v>1</v>
      </c>
      <c r="H346" s="12">
        <v>5</v>
      </c>
      <c r="I346" s="9">
        <f t="shared" si="21"/>
        <v>1.5406162464985993E-2</v>
      </c>
      <c r="J346" s="9">
        <f t="shared" si="22"/>
        <v>-1.7367108341607755</v>
      </c>
      <c r="K346" s="9">
        <f t="shared" si="23"/>
        <v>0.17609866680815789</v>
      </c>
      <c r="L346" s="12" t="s">
        <v>142</v>
      </c>
      <c r="M346" s="12"/>
      <c r="N346" s="8" t="s">
        <v>45</v>
      </c>
      <c r="O346" s="35" t="s">
        <v>876</v>
      </c>
      <c r="P346" s="35" t="s">
        <v>877</v>
      </c>
    </row>
    <row r="347" spans="1:16" ht="15.75" x14ac:dyDescent="0.25">
      <c r="A347" s="12">
        <v>1587</v>
      </c>
      <c r="B347" s="12" t="s">
        <v>80</v>
      </c>
      <c r="C347" s="14" t="s">
        <v>90</v>
      </c>
      <c r="D347" s="15" t="s">
        <v>28</v>
      </c>
      <c r="E347" s="12">
        <v>250</v>
      </c>
      <c r="F347" s="20">
        <f t="shared" si="20"/>
        <v>79.577285459638404</v>
      </c>
      <c r="G347" s="20">
        <v>8</v>
      </c>
      <c r="H347" s="12">
        <v>16</v>
      </c>
      <c r="I347" s="9">
        <f t="shared" si="21"/>
        <v>0.49735803412274004</v>
      </c>
      <c r="J347" s="9">
        <f t="shared" si="22"/>
        <v>1.9480415590844187</v>
      </c>
      <c r="K347" s="9">
        <f t="shared" si="23"/>
        <v>7.0149357816868534</v>
      </c>
      <c r="L347" s="12" t="s">
        <v>143</v>
      </c>
      <c r="M347" s="12"/>
      <c r="N347" s="8" t="s">
        <v>45</v>
      </c>
      <c r="O347" s="35" t="s">
        <v>878</v>
      </c>
      <c r="P347" s="35" t="s">
        <v>879</v>
      </c>
    </row>
    <row r="348" spans="1:16" ht="15.75" x14ac:dyDescent="0.25">
      <c r="A348" s="12">
        <v>1588</v>
      </c>
      <c r="B348" s="12" t="s">
        <v>53</v>
      </c>
      <c r="C348" s="29" t="s">
        <v>146</v>
      </c>
      <c r="D348" s="23" t="s">
        <v>27</v>
      </c>
      <c r="E348" s="12">
        <v>112</v>
      </c>
      <c r="F348" s="20">
        <f t="shared" si="20"/>
        <v>35.650623885918002</v>
      </c>
      <c r="G348" s="20">
        <v>3</v>
      </c>
      <c r="H348" s="12">
        <v>10</v>
      </c>
      <c r="I348" s="9">
        <f t="shared" si="21"/>
        <v>9.9821746880570411E-2</v>
      </c>
      <c r="J348" s="9">
        <f t="shared" si="22"/>
        <v>0.24495905831548903</v>
      </c>
      <c r="K348" s="9">
        <f t="shared" si="23"/>
        <v>1.2775690063069305</v>
      </c>
      <c r="L348" s="12" t="s">
        <v>142</v>
      </c>
      <c r="M348" s="12"/>
      <c r="N348" s="8" t="s">
        <v>45</v>
      </c>
      <c r="O348" s="35" t="s">
        <v>880</v>
      </c>
      <c r="P348" s="35" t="s">
        <v>881</v>
      </c>
    </row>
    <row r="349" spans="1:16" ht="15.75" x14ac:dyDescent="0.25">
      <c r="A349" s="12">
        <v>1589</v>
      </c>
      <c r="B349" s="12" t="s">
        <v>105</v>
      </c>
      <c r="C349" s="12" t="s">
        <v>127</v>
      </c>
      <c r="D349" s="15" t="s">
        <v>28</v>
      </c>
      <c r="E349" s="12">
        <v>52</v>
      </c>
      <c r="F349" s="20">
        <f t="shared" si="20"/>
        <v>16.552075375604787</v>
      </c>
      <c r="G349" s="20">
        <v>1</v>
      </c>
      <c r="H349" s="12">
        <v>8</v>
      </c>
      <c r="I349" s="9">
        <f t="shared" si="21"/>
        <v>2.1517697988286219E-2</v>
      </c>
      <c r="J349" s="9">
        <f t="shared" si="22"/>
        <v>-1.382389120590199</v>
      </c>
      <c r="K349" s="9">
        <f t="shared" si="23"/>
        <v>0.25097821897939893</v>
      </c>
      <c r="L349" s="12" t="s">
        <v>142</v>
      </c>
      <c r="M349" s="12"/>
      <c r="N349" s="8" t="s">
        <v>45</v>
      </c>
      <c r="O349" s="35" t="s">
        <v>880</v>
      </c>
      <c r="P349" s="35" t="s">
        <v>882</v>
      </c>
    </row>
    <row r="350" spans="1:16" ht="15.75" x14ac:dyDescent="0.25">
      <c r="A350" s="12">
        <v>1590</v>
      </c>
      <c r="B350" s="12" t="s">
        <v>80</v>
      </c>
      <c r="C350" s="14" t="s">
        <v>90</v>
      </c>
      <c r="D350" s="15" t="s">
        <v>28</v>
      </c>
      <c r="E350" s="12">
        <v>67</v>
      </c>
      <c r="F350" s="20">
        <f t="shared" si="20"/>
        <v>21.326712503183092</v>
      </c>
      <c r="G350" s="20">
        <v>2</v>
      </c>
      <c r="H350" s="12">
        <v>9</v>
      </c>
      <c r="I350" s="9">
        <f t="shared" si="21"/>
        <v>3.5722243442831682E-2</v>
      </c>
      <c r="J350" s="9">
        <f t="shared" si="22"/>
        <v>-0.84482400197316743</v>
      </c>
      <c r="K350" s="9">
        <f t="shared" si="23"/>
        <v>0.42963296611142116</v>
      </c>
      <c r="L350" s="12" t="s">
        <v>142</v>
      </c>
      <c r="M350" s="12"/>
      <c r="N350" s="8" t="s">
        <v>45</v>
      </c>
      <c r="O350" s="35" t="s">
        <v>883</v>
      </c>
      <c r="P350" s="35" t="s">
        <v>884</v>
      </c>
    </row>
    <row r="351" spans="1:16" ht="15.75" x14ac:dyDescent="0.25">
      <c r="A351" s="12">
        <v>1591</v>
      </c>
      <c r="B351" s="12" t="s">
        <v>104</v>
      </c>
      <c r="C351" s="17" t="s">
        <v>145</v>
      </c>
      <c r="D351" s="15" t="s">
        <v>28</v>
      </c>
      <c r="E351" s="12">
        <v>58</v>
      </c>
      <c r="F351" s="20">
        <f t="shared" si="20"/>
        <v>18.46193022663611</v>
      </c>
      <c r="G351" s="20">
        <v>1</v>
      </c>
      <c r="H351" s="12">
        <v>6</v>
      </c>
      <c r="I351" s="9">
        <f t="shared" si="21"/>
        <v>2.6769798828622356E-2</v>
      </c>
      <c r="J351" s="9">
        <f t="shared" si="22"/>
        <v>-1.1507774223324514</v>
      </c>
      <c r="K351" s="9">
        <f t="shared" si="23"/>
        <v>0.31639070454380491</v>
      </c>
      <c r="L351" s="12" t="s">
        <v>142</v>
      </c>
      <c r="M351" s="12"/>
      <c r="N351" s="8" t="s">
        <v>45</v>
      </c>
      <c r="O351" s="35" t="s">
        <v>885</v>
      </c>
      <c r="P351" s="35" t="s">
        <v>886</v>
      </c>
    </row>
    <row r="352" spans="1:16" ht="15.75" x14ac:dyDescent="0.25">
      <c r="A352" s="12">
        <v>1592</v>
      </c>
      <c r="B352" s="12" t="s">
        <v>80</v>
      </c>
      <c r="C352" s="14" t="s">
        <v>90</v>
      </c>
      <c r="D352" s="15" t="s">
        <v>28</v>
      </c>
      <c r="E352" s="12">
        <v>51</v>
      </c>
      <c r="F352" s="20">
        <f t="shared" si="20"/>
        <v>16.233766233766232</v>
      </c>
      <c r="G352" s="20">
        <v>1</v>
      </c>
      <c r="H352" s="12">
        <v>7</v>
      </c>
      <c r="I352" s="9">
        <f t="shared" si="21"/>
        <v>2.0698051948051948E-2</v>
      </c>
      <c r="J352" s="9">
        <f t="shared" si="22"/>
        <v>-1.4235748806931117</v>
      </c>
      <c r="K352" s="9">
        <f t="shared" si="23"/>
        <v>0.24085146081093187</v>
      </c>
      <c r="L352" s="12" t="s">
        <v>142</v>
      </c>
      <c r="M352" s="12"/>
      <c r="N352" s="8" t="s">
        <v>45</v>
      </c>
      <c r="O352" s="35" t="s">
        <v>887</v>
      </c>
      <c r="P352" s="35" t="s">
        <v>888</v>
      </c>
    </row>
    <row r="353" spans="1:16" ht="15.75" x14ac:dyDescent="0.25">
      <c r="A353" s="12">
        <v>1593</v>
      </c>
      <c r="B353" s="12" t="s">
        <v>80</v>
      </c>
      <c r="C353" s="14" t="s">
        <v>90</v>
      </c>
      <c r="D353" s="15" t="s">
        <v>28</v>
      </c>
      <c r="E353" s="12">
        <v>103</v>
      </c>
      <c r="F353" s="20">
        <f t="shared" si="20"/>
        <v>32.785841609371019</v>
      </c>
      <c r="G353" s="20">
        <v>3</v>
      </c>
      <c r="H353" s="12">
        <v>13</v>
      </c>
      <c r="I353" s="9">
        <f t="shared" si="21"/>
        <v>8.4423542144130378E-2</v>
      </c>
      <c r="J353" s="9">
        <f t="shared" si="22"/>
        <v>6.7283136333650795E-2</v>
      </c>
      <c r="K353" s="9">
        <f t="shared" si="23"/>
        <v>1.0695982774405941</v>
      </c>
      <c r="L353" s="12" t="s">
        <v>143</v>
      </c>
      <c r="M353" s="12"/>
      <c r="N353" s="8" t="s">
        <v>45</v>
      </c>
      <c r="O353" s="35" t="s">
        <v>889</v>
      </c>
      <c r="P353" s="35" t="s">
        <v>890</v>
      </c>
    </row>
    <row r="354" spans="1:16" ht="15.75" x14ac:dyDescent="0.25">
      <c r="A354" s="12">
        <v>1594</v>
      </c>
      <c r="B354" s="12" t="s">
        <v>14</v>
      </c>
      <c r="C354" s="8" t="s">
        <v>91</v>
      </c>
      <c r="D354" s="8" t="s">
        <v>31</v>
      </c>
      <c r="E354" s="12">
        <v>95</v>
      </c>
      <c r="F354" s="20">
        <f t="shared" si="20"/>
        <v>30.239368474662594</v>
      </c>
      <c r="G354" s="20">
        <v>3</v>
      </c>
      <c r="H354" s="12">
        <v>10</v>
      </c>
      <c r="I354" s="9">
        <f t="shared" si="21"/>
        <v>7.1818500127323645E-2</v>
      </c>
      <c r="J354" s="9">
        <f t="shared" si="22"/>
        <v>-0.10420416061665971</v>
      </c>
      <c r="K354" s="9">
        <f t="shared" si="23"/>
        <v>0.90104132148969274</v>
      </c>
      <c r="L354" s="12" t="s">
        <v>142</v>
      </c>
      <c r="M354" s="12"/>
      <c r="N354" s="8" t="s">
        <v>45</v>
      </c>
      <c r="O354" s="35" t="s">
        <v>891</v>
      </c>
      <c r="P354" s="35" t="s">
        <v>892</v>
      </c>
    </row>
    <row r="355" spans="1:16" ht="15.75" x14ac:dyDescent="0.25">
      <c r="A355" s="12">
        <v>1595</v>
      </c>
      <c r="B355" s="12" t="s">
        <v>80</v>
      </c>
      <c r="C355" s="14" t="s">
        <v>90</v>
      </c>
      <c r="D355" s="15" t="s">
        <v>28</v>
      </c>
      <c r="E355" s="12">
        <v>46</v>
      </c>
      <c r="F355" s="20">
        <f t="shared" si="20"/>
        <v>14.642220524573466</v>
      </c>
      <c r="G355" s="20">
        <v>1</v>
      </c>
      <c r="H355" s="12">
        <v>5</v>
      </c>
      <c r="I355" s="9">
        <f t="shared" si="21"/>
        <v>1.6838553603259487E-2</v>
      </c>
      <c r="J355" s="9">
        <f t="shared" si="22"/>
        <v>-1.6424286457480362</v>
      </c>
      <c r="K355" s="9">
        <f t="shared" si="23"/>
        <v>0.19350950510133216</v>
      </c>
      <c r="L355" s="12" t="s">
        <v>142</v>
      </c>
      <c r="M355" s="12"/>
      <c r="N355" s="8" t="s">
        <v>45</v>
      </c>
      <c r="O355" s="35" t="s">
        <v>893</v>
      </c>
      <c r="P355" s="35" t="s">
        <v>894</v>
      </c>
    </row>
    <row r="356" spans="1:16" ht="15.75" x14ac:dyDescent="0.25">
      <c r="A356" s="12">
        <v>1596</v>
      </c>
      <c r="B356" s="12" t="s">
        <v>80</v>
      </c>
      <c r="C356" s="14" t="s">
        <v>90</v>
      </c>
      <c r="D356" s="15" t="s">
        <v>28</v>
      </c>
      <c r="E356" s="12">
        <v>244</v>
      </c>
      <c r="F356" s="20">
        <f t="shared" si="20"/>
        <v>77.667430608607077</v>
      </c>
      <c r="G356" s="20">
        <v>7</v>
      </c>
      <c r="H356" s="12">
        <v>16</v>
      </c>
      <c r="I356" s="9">
        <f t="shared" si="21"/>
        <v>0.47377132671250316</v>
      </c>
      <c r="J356" s="9">
        <f t="shared" si="22"/>
        <v>1.8965167581454745</v>
      </c>
      <c r="K356" s="9">
        <f t="shared" si="23"/>
        <v>6.6626463677617664</v>
      </c>
      <c r="L356" s="12" t="s">
        <v>143</v>
      </c>
      <c r="M356" s="12"/>
      <c r="N356" s="8" t="s">
        <v>45</v>
      </c>
      <c r="O356" s="35" t="s">
        <v>895</v>
      </c>
      <c r="P356" s="35" t="s">
        <v>450</v>
      </c>
    </row>
    <row r="357" spans="1:16" ht="15.75" x14ac:dyDescent="0.25">
      <c r="A357" s="12">
        <v>1597</v>
      </c>
      <c r="B357" s="12" t="s">
        <v>104</v>
      </c>
      <c r="C357" s="17" t="s">
        <v>145</v>
      </c>
      <c r="D357" s="15" t="s">
        <v>28</v>
      </c>
      <c r="E357" s="12">
        <v>43</v>
      </c>
      <c r="F357" s="20">
        <f t="shared" si="20"/>
        <v>13.687293099057806</v>
      </c>
      <c r="G357" s="20">
        <v>1</v>
      </c>
      <c r="H357" s="12">
        <v>5</v>
      </c>
      <c r="I357" s="9">
        <f t="shared" si="21"/>
        <v>1.4713840081487146E-2</v>
      </c>
      <c r="J357" s="9">
        <f t="shared" si="22"/>
        <v>-1.7854716023153614</v>
      </c>
      <c r="K357" s="9">
        <f t="shared" si="23"/>
        <v>0.16771794617454117</v>
      </c>
      <c r="L357" s="12" t="s">
        <v>142</v>
      </c>
      <c r="M357" s="12"/>
      <c r="N357" s="8" t="s">
        <v>45</v>
      </c>
      <c r="O357" s="35" t="s">
        <v>896</v>
      </c>
      <c r="P357" s="35" t="s">
        <v>879</v>
      </c>
    </row>
    <row r="358" spans="1:16" ht="15.75" x14ac:dyDescent="0.25">
      <c r="A358" s="12">
        <v>1598</v>
      </c>
      <c r="B358" s="12" t="s">
        <v>104</v>
      </c>
      <c r="C358" s="17" t="s">
        <v>145</v>
      </c>
      <c r="D358" s="15" t="s">
        <v>28</v>
      </c>
      <c r="E358" s="12">
        <v>73</v>
      </c>
      <c r="F358" s="20">
        <f t="shared" si="20"/>
        <v>23.236567354214415</v>
      </c>
      <c r="G358" s="20">
        <v>2</v>
      </c>
      <c r="H358" s="12">
        <v>8</v>
      </c>
      <c r="I358" s="9">
        <f t="shared" si="21"/>
        <v>4.2406735421441313E-2</v>
      </c>
      <c r="J358" s="9">
        <f t="shared" si="22"/>
        <v>-0.66291257302566908</v>
      </c>
      <c r="K358" s="9">
        <f t="shared" si="23"/>
        <v>0.51534815735579809</v>
      </c>
      <c r="L358" s="12" t="s">
        <v>142</v>
      </c>
      <c r="M358" s="12"/>
      <c r="N358" s="8" t="s">
        <v>45</v>
      </c>
      <c r="O358" s="35" t="s">
        <v>352</v>
      </c>
      <c r="P358" s="35" t="s">
        <v>897</v>
      </c>
    </row>
    <row r="359" spans="1:16" ht="15.75" x14ac:dyDescent="0.25">
      <c r="A359" s="12">
        <v>1599</v>
      </c>
      <c r="B359" s="12" t="s">
        <v>115</v>
      </c>
      <c r="C359" s="12" t="s">
        <v>125</v>
      </c>
      <c r="D359" s="12" t="s">
        <v>35</v>
      </c>
      <c r="E359" s="12">
        <v>50</v>
      </c>
      <c r="F359" s="20">
        <f t="shared" si="20"/>
        <v>15.91545709192768</v>
      </c>
      <c r="G359" s="20">
        <v>1</v>
      </c>
      <c r="H359" s="12">
        <v>3</v>
      </c>
      <c r="I359" s="9">
        <f t="shared" si="21"/>
        <v>1.9894321364909599E-2</v>
      </c>
      <c r="J359" s="9">
        <f t="shared" si="22"/>
        <v>-1.465576253188309</v>
      </c>
      <c r="K359" s="9">
        <f t="shared" si="23"/>
        <v>0.23094487040739761</v>
      </c>
      <c r="L359" s="12" t="s">
        <v>142</v>
      </c>
      <c r="M359" s="12"/>
      <c r="N359" s="8" t="s">
        <v>45</v>
      </c>
      <c r="O359" s="35" t="s">
        <v>898</v>
      </c>
      <c r="P359" s="35" t="s">
        <v>899</v>
      </c>
    </row>
    <row r="360" spans="1:16" ht="15.75" x14ac:dyDescent="0.25">
      <c r="A360" s="12">
        <v>1600</v>
      </c>
      <c r="B360" s="12" t="s">
        <v>80</v>
      </c>
      <c r="C360" s="14" t="s">
        <v>90</v>
      </c>
      <c r="D360" s="15" t="s">
        <v>28</v>
      </c>
      <c r="E360" s="12">
        <v>92</v>
      </c>
      <c r="F360" s="20">
        <f t="shared" si="20"/>
        <v>29.284441049146931</v>
      </c>
      <c r="G360" s="20">
        <v>2</v>
      </c>
      <c r="H360" s="12">
        <v>14</v>
      </c>
      <c r="I360" s="9">
        <f t="shared" si="21"/>
        <v>6.7354214413037947E-2</v>
      </c>
      <c r="J360" s="9">
        <f t="shared" si="22"/>
        <v>-0.17226347578039203</v>
      </c>
      <c r="K360" s="9">
        <f t="shared" si="23"/>
        <v>0.84175736127109002</v>
      </c>
      <c r="L360" s="12" t="s">
        <v>143</v>
      </c>
      <c r="M360" s="12"/>
      <c r="N360" s="8" t="s">
        <v>45</v>
      </c>
      <c r="O360" s="35" t="s">
        <v>900</v>
      </c>
      <c r="P360" s="35" t="s">
        <v>901</v>
      </c>
    </row>
    <row r="361" spans="1:16" ht="15.75" x14ac:dyDescent="0.25">
      <c r="A361" s="12">
        <v>1601</v>
      </c>
      <c r="B361" s="12" t="s">
        <v>80</v>
      </c>
      <c r="C361" s="14" t="s">
        <v>90</v>
      </c>
      <c r="D361" s="15" t="s">
        <v>28</v>
      </c>
      <c r="E361" s="12">
        <v>137</v>
      </c>
      <c r="F361" s="20">
        <f t="shared" si="20"/>
        <v>43.608352431881848</v>
      </c>
      <c r="G361" s="20">
        <v>4</v>
      </c>
      <c r="H361" s="12">
        <v>17</v>
      </c>
      <c r="I361" s="9">
        <f t="shared" si="21"/>
        <v>0.14935860707919535</v>
      </c>
      <c r="J361" s="9">
        <f t="shared" si="22"/>
        <v>0.67230249598004566</v>
      </c>
      <c r="K361" s="9">
        <f t="shared" si="23"/>
        <v>1.9587421283714281</v>
      </c>
      <c r="L361" s="12" t="s">
        <v>143</v>
      </c>
      <c r="M361" s="12"/>
      <c r="N361" s="8" t="s">
        <v>45</v>
      </c>
      <c r="O361" s="35" t="s">
        <v>902</v>
      </c>
      <c r="P361" s="35" t="s">
        <v>903</v>
      </c>
    </row>
    <row r="362" spans="1:16" ht="15.75" x14ac:dyDescent="0.25">
      <c r="A362" s="12">
        <v>1602</v>
      </c>
      <c r="B362" s="12" t="s">
        <v>80</v>
      </c>
      <c r="C362" s="14" t="s">
        <v>90</v>
      </c>
      <c r="D362" s="15" t="s">
        <v>28</v>
      </c>
      <c r="E362" s="12">
        <v>50</v>
      </c>
      <c r="F362" s="20">
        <f t="shared" si="20"/>
        <v>15.91545709192768</v>
      </c>
      <c r="G362" s="20">
        <v>1</v>
      </c>
      <c r="H362" s="12">
        <v>8</v>
      </c>
      <c r="I362" s="9">
        <f t="shared" si="21"/>
        <v>1.9894321364909599E-2</v>
      </c>
      <c r="J362" s="9">
        <f t="shared" si="22"/>
        <v>-1.465576253188309</v>
      </c>
      <c r="K362" s="9">
        <f t="shared" si="23"/>
        <v>0.23094487040739761</v>
      </c>
      <c r="L362" s="12" t="s">
        <v>142</v>
      </c>
      <c r="M362" s="12"/>
      <c r="N362" s="8" t="s">
        <v>45</v>
      </c>
      <c r="O362" s="35" t="s">
        <v>904</v>
      </c>
      <c r="P362" s="35" t="s">
        <v>905</v>
      </c>
    </row>
    <row r="363" spans="1:16" ht="15.75" x14ac:dyDescent="0.25">
      <c r="A363" s="12">
        <v>1603</v>
      </c>
      <c r="B363" s="12" t="s">
        <v>80</v>
      </c>
      <c r="C363" s="14" t="s">
        <v>90</v>
      </c>
      <c r="D363" s="15" t="s">
        <v>28</v>
      </c>
      <c r="E363" s="12">
        <v>89</v>
      </c>
      <c r="F363" s="20">
        <f t="shared" si="20"/>
        <v>28.329513623631271</v>
      </c>
      <c r="G363" s="20">
        <v>2</v>
      </c>
      <c r="H363" s="12">
        <v>15</v>
      </c>
      <c r="I363" s="9">
        <f t="shared" si="21"/>
        <v>6.3033167812579574E-2</v>
      </c>
      <c r="J363" s="9">
        <f t="shared" si="22"/>
        <v>-0.24257930749953793</v>
      </c>
      <c r="K363" s="9">
        <f t="shared" si="23"/>
        <v>0.78460152032650043</v>
      </c>
      <c r="L363" s="12" t="s">
        <v>143</v>
      </c>
      <c r="M363" s="12"/>
      <c r="N363" s="8" t="s">
        <v>45</v>
      </c>
      <c r="O363" s="35" t="s">
        <v>906</v>
      </c>
      <c r="P363" s="35" t="s">
        <v>866</v>
      </c>
    </row>
    <row r="364" spans="1:16" ht="15.75" x14ac:dyDescent="0.25">
      <c r="A364" s="12">
        <v>1604</v>
      </c>
      <c r="B364" s="12" t="s">
        <v>80</v>
      </c>
      <c r="C364" s="14" t="s">
        <v>90</v>
      </c>
      <c r="D364" s="15" t="s">
        <v>28</v>
      </c>
      <c r="E364" s="12">
        <v>65</v>
      </c>
      <c r="F364" s="20">
        <f t="shared" si="20"/>
        <v>20.690094219505983</v>
      </c>
      <c r="G364" s="20">
        <v>2</v>
      </c>
      <c r="H364" s="12">
        <v>10</v>
      </c>
      <c r="I364" s="9">
        <f t="shared" si="21"/>
        <v>3.3621403106697222E-2</v>
      </c>
      <c r="J364" s="9">
        <f t="shared" si="22"/>
        <v>-0.90910164825276052</v>
      </c>
      <c r="K364" s="9">
        <f t="shared" si="23"/>
        <v>0.40288599484799426</v>
      </c>
      <c r="L364" s="12" t="s">
        <v>142</v>
      </c>
      <c r="M364" s="12"/>
      <c r="N364" s="8" t="s">
        <v>45</v>
      </c>
      <c r="O364" s="35" t="s">
        <v>896</v>
      </c>
      <c r="P364" s="35" t="s">
        <v>907</v>
      </c>
    </row>
    <row r="365" spans="1:16" ht="15.75" x14ac:dyDescent="0.25">
      <c r="A365" s="12">
        <v>1605</v>
      </c>
      <c r="B365" s="12" t="s">
        <v>80</v>
      </c>
      <c r="C365" s="14" t="s">
        <v>90</v>
      </c>
      <c r="D365" s="15" t="s">
        <v>28</v>
      </c>
      <c r="E365" s="12">
        <v>86</v>
      </c>
      <c r="F365" s="20">
        <f t="shared" si="20"/>
        <v>27.374586198115612</v>
      </c>
      <c r="G365" s="20">
        <v>2</v>
      </c>
      <c r="H365" s="12">
        <v>13</v>
      </c>
      <c r="I365" s="9">
        <f t="shared" si="21"/>
        <v>5.8855360325948583E-2</v>
      </c>
      <c r="J365" s="9">
        <f t="shared" si="22"/>
        <v>-0.31530643234771727</v>
      </c>
      <c r="K365" s="9">
        <f t="shared" si="23"/>
        <v>0.72956527761135059</v>
      </c>
      <c r="L365" s="12" t="s">
        <v>143</v>
      </c>
      <c r="M365" s="12"/>
      <c r="N365" s="8" t="s">
        <v>45</v>
      </c>
      <c r="O365" s="35" t="s">
        <v>908</v>
      </c>
      <c r="P365" s="35" t="s">
        <v>909</v>
      </c>
    </row>
    <row r="366" spans="1:16" ht="15.75" x14ac:dyDescent="0.25">
      <c r="A366" s="12">
        <v>1606</v>
      </c>
      <c r="B366" s="12" t="s">
        <v>80</v>
      </c>
      <c r="C366" s="14" t="s">
        <v>90</v>
      </c>
      <c r="D366" s="15" t="s">
        <v>28</v>
      </c>
      <c r="E366" s="12">
        <v>51</v>
      </c>
      <c r="F366" s="20">
        <f t="shared" si="20"/>
        <v>16.233766233766232</v>
      </c>
      <c r="G366" s="20">
        <v>1</v>
      </c>
      <c r="H366" s="12">
        <v>8</v>
      </c>
      <c r="I366" s="9">
        <f t="shared" si="21"/>
        <v>2.0698051948051948E-2</v>
      </c>
      <c r="J366" s="9">
        <f t="shared" si="22"/>
        <v>-1.4235748806931117</v>
      </c>
      <c r="K366" s="9">
        <f t="shared" si="23"/>
        <v>0.24085146081093187</v>
      </c>
      <c r="L366" s="12" t="s">
        <v>142</v>
      </c>
      <c r="M366" s="12"/>
      <c r="N366" s="8" t="s">
        <v>45</v>
      </c>
      <c r="O366" s="35" t="s">
        <v>900</v>
      </c>
      <c r="P366" s="35" t="s">
        <v>910</v>
      </c>
    </row>
    <row r="367" spans="1:16" ht="15.75" x14ac:dyDescent="0.25">
      <c r="A367" s="12">
        <v>1607</v>
      </c>
      <c r="B367" s="12" t="s">
        <v>80</v>
      </c>
      <c r="C367" s="14" t="s">
        <v>90</v>
      </c>
      <c r="D367" s="15" t="s">
        <v>28</v>
      </c>
      <c r="E367" s="12">
        <v>68</v>
      </c>
      <c r="F367" s="20">
        <f t="shared" si="20"/>
        <v>21.645021645021647</v>
      </c>
      <c r="G367" s="20">
        <v>2</v>
      </c>
      <c r="H367" s="12">
        <v>13</v>
      </c>
      <c r="I367" s="9">
        <f t="shared" si="21"/>
        <v>3.6796536796536806E-2</v>
      </c>
      <c r="J367" s="9">
        <f t="shared" si="22"/>
        <v>-0.81340120502288382</v>
      </c>
      <c r="K367" s="9">
        <f t="shared" si="23"/>
        <v>0.44334758292145954</v>
      </c>
      <c r="L367" s="12" t="s">
        <v>143</v>
      </c>
      <c r="M367" s="12"/>
      <c r="N367" s="8" t="s">
        <v>45</v>
      </c>
      <c r="O367" s="35" t="s">
        <v>911</v>
      </c>
      <c r="P367" s="35" t="s">
        <v>550</v>
      </c>
    </row>
    <row r="368" spans="1:16" ht="15.75" x14ac:dyDescent="0.25">
      <c r="A368" s="12">
        <v>1608</v>
      </c>
      <c r="B368" s="12" t="s">
        <v>80</v>
      </c>
      <c r="C368" s="14" t="s">
        <v>90</v>
      </c>
      <c r="D368" s="15" t="s">
        <v>28</v>
      </c>
      <c r="E368" s="12">
        <v>109</v>
      </c>
      <c r="F368" s="20">
        <f t="shared" si="20"/>
        <v>34.695696460402345</v>
      </c>
      <c r="G368" s="20">
        <v>3</v>
      </c>
      <c r="H368" s="12">
        <v>15</v>
      </c>
      <c r="I368" s="9">
        <f t="shared" si="21"/>
        <v>9.4545772854596408E-2</v>
      </c>
      <c r="J368" s="9">
        <f t="shared" si="22"/>
        <v>0.18737181050660734</v>
      </c>
      <c r="K368" s="9">
        <f t="shared" si="23"/>
        <v>1.2060756332866862</v>
      </c>
      <c r="L368" s="12" t="s">
        <v>143</v>
      </c>
      <c r="M368" s="12"/>
      <c r="N368" s="8" t="s">
        <v>45</v>
      </c>
      <c r="O368" s="35" t="s">
        <v>914</v>
      </c>
      <c r="P368" s="35" t="s">
        <v>915</v>
      </c>
    </row>
    <row r="369" spans="1:16" ht="15.75" x14ac:dyDescent="0.25">
      <c r="A369" s="12">
        <v>1609</v>
      </c>
      <c r="B369" s="12" t="s">
        <v>80</v>
      </c>
      <c r="C369" s="14" t="s">
        <v>90</v>
      </c>
      <c r="D369" s="15" t="s">
        <v>28</v>
      </c>
      <c r="E369" s="12">
        <v>60</v>
      </c>
      <c r="F369" s="20">
        <f t="shared" si="20"/>
        <v>19.098548510313215</v>
      </c>
      <c r="G369" s="20">
        <v>1</v>
      </c>
      <c r="H369" s="12">
        <v>8</v>
      </c>
      <c r="I369" s="9">
        <f t="shared" si="21"/>
        <v>2.8647822765469819E-2</v>
      </c>
      <c r="J369" s="9">
        <f t="shared" si="22"/>
        <v>-1.0788722312283312</v>
      </c>
      <c r="K369" s="9">
        <f t="shared" si="23"/>
        <v>0.33997872691435749</v>
      </c>
      <c r="L369" s="12" t="s">
        <v>142</v>
      </c>
      <c r="M369" s="12"/>
      <c r="N369" s="8" t="s">
        <v>45</v>
      </c>
      <c r="O369" s="35" t="s">
        <v>916</v>
      </c>
      <c r="P369" s="35" t="s">
        <v>917</v>
      </c>
    </row>
    <row r="370" spans="1:16" ht="15.75" x14ac:dyDescent="0.25">
      <c r="A370" s="12">
        <v>1610</v>
      </c>
      <c r="B370" s="12" t="s">
        <v>80</v>
      </c>
      <c r="C370" s="14" t="s">
        <v>90</v>
      </c>
      <c r="D370" s="15" t="s">
        <v>28</v>
      </c>
      <c r="E370" s="12">
        <v>203</v>
      </c>
      <c r="F370" s="20">
        <f t="shared" si="20"/>
        <v>64.616755793226389</v>
      </c>
      <c r="G370" s="20">
        <v>6</v>
      </c>
      <c r="H370" s="12">
        <v>17</v>
      </c>
      <c r="I370" s="9">
        <f t="shared" si="21"/>
        <v>0.32793003565062395</v>
      </c>
      <c r="J370" s="9">
        <f t="shared" si="22"/>
        <v>1.5063328338462236</v>
      </c>
      <c r="K370" s="9">
        <f t="shared" si="23"/>
        <v>4.5101609211665243</v>
      </c>
      <c r="L370" s="12" t="s">
        <v>143</v>
      </c>
      <c r="M370" s="12"/>
      <c r="N370" s="8" t="s">
        <v>45</v>
      </c>
      <c r="O370" s="35" t="s">
        <v>922</v>
      </c>
      <c r="P370" s="35" t="s">
        <v>923</v>
      </c>
    </row>
    <row r="371" spans="1:16" ht="15.75" x14ac:dyDescent="0.25">
      <c r="A371" s="144" t="s">
        <v>40</v>
      </c>
      <c r="B371" s="26" t="s">
        <v>24</v>
      </c>
      <c r="C371" s="13" t="s">
        <v>5</v>
      </c>
      <c r="D371" s="26" t="s">
        <v>23</v>
      </c>
      <c r="E371" s="13" t="s">
        <v>0</v>
      </c>
      <c r="F371" s="13" t="s">
        <v>1</v>
      </c>
      <c r="G371" s="26" t="s">
        <v>41</v>
      </c>
      <c r="H371" s="13" t="s">
        <v>4</v>
      </c>
      <c r="I371" s="26" t="s">
        <v>42</v>
      </c>
      <c r="J371" s="27" t="s">
        <v>43</v>
      </c>
      <c r="K371" s="27" t="s">
        <v>44</v>
      </c>
      <c r="L371" s="28" t="s">
        <v>37</v>
      </c>
      <c r="M371" s="28" t="s">
        <v>38</v>
      </c>
      <c r="N371" s="28" t="s">
        <v>39</v>
      </c>
      <c r="O371" s="11" t="s">
        <v>108</v>
      </c>
      <c r="P371" s="11" t="s">
        <v>109</v>
      </c>
    </row>
    <row r="372" spans="1:16" ht="15.75" x14ac:dyDescent="0.25">
      <c r="A372" s="12">
        <v>1611</v>
      </c>
      <c r="B372" s="12" t="s">
        <v>111</v>
      </c>
      <c r="C372" s="12" t="s">
        <v>148</v>
      </c>
      <c r="D372" s="12" t="s">
        <v>30</v>
      </c>
      <c r="E372" s="12">
        <v>33</v>
      </c>
      <c r="F372" s="20">
        <f t="shared" si="20"/>
        <v>10.504201680672269</v>
      </c>
      <c r="G372" s="20">
        <v>1</v>
      </c>
      <c r="H372" s="12">
        <v>3</v>
      </c>
      <c r="I372" s="9">
        <f t="shared" si="21"/>
        <v>8.6659663865546223E-3</v>
      </c>
      <c r="J372" s="9">
        <f t="shared" si="22"/>
        <v>-2.3468845098310025</v>
      </c>
      <c r="K372" s="9">
        <f t="shared" si="23"/>
        <v>9.5666747223737858E-2</v>
      </c>
      <c r="L372" s="12" t="s">
        <v>142</v>
      </c>
      <c r="M372" s="12"/>
      <c r="N372" s="8" t="s">
        <v>45</v>
      </c>
      <c r="O372" s="35" t="s">
        <v>924</v>
      </c>
      <c r="P372" s="35" t="s">
        <v>925</v>
      </c>
    </row>
    <row r="373" spans="1:16" ht="15.75" x14ac:dyDescent="0.25">
      <c r="A373" s="12">
        <v>1612</v>
      </c>
      <c r="B373" s="12" t="s">
        <v>63</v>
      </c>
      <c r="C373" s="16" t="s">
        <v>93</v>
      </c>
      <c r="D373" s="31" t="s">
        <v>92</v>
      </c>
      <c r="E373" s="12">
        <v>86</v>
      </c>
      <c r="F373" s="20">
        <f t="shared" si="20"/>
        <v>27.374586198115612</v>
      </c>
      <c r="G373" s="20">
        <v>2</v>
      </c>
      <c r="H373" s="12">
        <v>5</v>
      </c>
      <c r="I373" s="9">
        <f t="shared" si="21"/>
        <v>5.8855360325948583E-2</v>
      </c>
      <c r="J373" s="9">
        <f t="shared" si="22"/>
        <v>-0.31530643234771727</v>
      </c>
      <c r="K373" s="9">
        <f t="shared" si="23"/>
        <v>0.72956527761135059</v>
      </c>
      <c r="L373" s="12" t="s">
        <v>142</v>
      </c>
      <c r="M373" s="12"/>
      <c r="N373" s="8" t="s">
        <v>45</v>
      </c>
      <c r="O373" s="35" t="s">
        <v>926</v>
      </c>
      <c r="P373" s="35" t="s">
        <v>927</v>
      </c>
    </row>
    <row r="374" spans="1:16" ht="15.75" x14ac:dyDescent="0.25">
      <c r="A374" s="12">
        <v>1613</v>
      </c>
      <c r="B374" s="12" t="s">
        <v>63</v>
      </c>
      <c r="C374" s="16" t="s">
        <v>93</v>
      </c>
      <c r="D374" s="31" t="s">
        <v>92</v>
      </c>
      <c r="E374" s="12">
        <v>97</v>
      </c>
      <c r="F374" s="20">
        <f t="shared" si="20"/>
        <v>30.8759867583397</v>
      </c>
      <c r="G374" s="20">
        <v>3</v>
      </c>
      <c r="H374" s="12">
        <v>5</v>
      </c>
      <c r="I374" s="9">
        <f t="shared" si="21"/>
        <v>7.4874267888973792E-2</v>
      </c>
      <c r="J374" s="9">
        <f t="shared" si="22"/>
        <v>-6.0015062295732058E-2</v>
      </c>
      <c r="K374" s="9">
        <f t="shared" si="23"/>
        <v>0.94175034855516371</v>
      </c>
      <c r="L374" s="12" t="s">
        <v>142</v>
      </c>
      <c r="M374" s="12"/>
      <c r="N374" s="8" t="s">
        <v>45</v>
      </c>
      <c r="O374" s="35" t="s">
        <v>928</v>
      </c>
      <c r="P374" s="35" t="s">
        <v>929</v>
      </c>
    </row>
    <row r="375" spans="1:16" ht="15.75" x14ac:dyDescent="0.25">
      <c r="A375" s="12">
        <v>1614</v>
      </c>
      <c r="B375" s="12" t="s">
        <v>104</v>
      </c>
      <c r="C375" s="17" t="s">
        <v>145</v>
      </c>
      <c r="D375" s="15" t="s">
        <v>28</v>
      </c>
      <c r="E375" s="12">
        <v>140</v>
      </c>
      <c r="F375" s="20">
        <f t="shared" si="20"/>
        <v>44.563279857397504</v>
      </c>
      <c r="G375" s="20">
        <v>4</v>
      </c>
      <c r="H375" s="12">
        <v>9</v>
      </c>
      <c r="I375" s="9">
        <f t="shared" si="21"/>
        <v>0.15597147950089127</v>
      </c>
      <c r="J375" s="9">
        <f t="shared" si="22"/>
        <v>0.71824653065292754</v>
      </c>
      <c r="K375" s="9">
        <f t="shared" si="23"/>
        <v>2.0508339814746255</v>
      </c>
      <c r="L375" s="12" t="s">
        <v>142</v>
      </c>
      <c r="M375" s="12"/>
      <c r="N375" s="8" t="s">
        <v>45</v>
      </c>
      <c r="O375" s="35" t="s">
        <v>1108</v>
      </c>
      <c r="P375" s="35" t="s">
        <v>1109</v>
      </c>
    </row>
    <row r="376" spans="1:16" ht="15.75" x14ac:dyDescent="0.25">
      <c r="A376" s="12">
        <v>1615</v>
      </c>
      <c r="B376" s="12" t="s">
        <v>80</v>
      </c>
      <c r="C376" s="14" t="s">
        <v>90</v>
      </c>
      <c r="D376" s="15" t="s">
        <v>28</v>
      </c>
      <c r="E376" s="12">
        <v>88</v>
      </c>
      <c r="F376" s="20">
        <f t="shared" si="20"/>
        <v>28.011204481792717</v>
      </c>
      <c r="G376" s="20">
        <v>2</v>
      </c>
      <c r="H376" s="12">
        <v>12</v>
      </c>
      <c r="I376" s="9">
        <f t="shared" si="21"/>
        <v>6.1624649859943974E-2</v>
      </c>
      <c r="J376" s="9">
        <f t="shared" si="22"/>
        <v>-0.26654566419313142</v>
      </c>
      <c r="K376" s="9">
        <f t="shared" si="23"/>
        <v>0.76602102319557541</v>
      </c>
      <c r="L376" s="12" t="s">
        <v>143</v>
      </c>
      <c r="M376" s="12"/>
      <c r="N376" s="8" t="s">
        <v>45</v>
      </c>
      <c r="O376" s="35" t="s">
        <v>1110</v>
      </c>
      <c r="P376" s="35" t="s">
        <v>1111</v>
      </c>
    </row>
    <row r="377" spans="1:16" ht="15.75" x14ac:dyDescent="0.25">
      <c r="A377" s="12">
        <v>1616</v>
      </c>
      <c r="B377" s="12" t="s">
        <v>80</v>
      </c>
      <c r="C377" s="14" t="s">
        <v>90</v>
      </c>
      <c r="D377" s="15" t="s">
        <v>28</v>
      </c>
      <c r="E377" s="12">
        <v>119</v>
      </c>
      <c r="F377" s="20">
        <f t="shared" si="20"/>
        <v>37.878787878787882</v>
      </c>
      <c r="G377" s="20">
        <v>3</v>
      </c>
      <c r="H377" s="12">
        <v>15</v>
      </c>
      <c r="I377" s="9">
        <f t="shared" si="21"/>
        <v>0.11268939393939398</v>
      </c>
      <c r="J377" s="9">
        <f t="shared" si="22"/>
        <v>0.37354388118814708</v>
      </c>
      <c r="K377" s="9">
        <f t="shared" si="23"/>
        <v>1.452874315995927</v>
      </c>
      <c r="L377" s="12" t="s">
        <v>143</v>
      </c>
      <c r="M377" s="12"/>
      <c r="N377" s="8" t="s">
        <v>45</v>
      </c>
      <c r="O377" s="35" t="s">
        <v>1112</v>
      </c>
      <c r="P377" s="35" t="s">
        <v>1113</v>
      </c>
    </row>
    <row r="378" spans="1:16" ht="15.75" x14ac:dyDescent="0.25">
      <c r="A378" s="12">
        <v>1617</v>
      </c>
      <c r="B378" s="12" t="s">
        <v>14</v>
      </c>
      <c r="C378" s="8" t="s">
        <v>91</v>
      </c>
      <c r="D378" s="8" t="s">
        <v>31</v>
      </c>
      <c r="E378" s="12">
        <v>120</v>
      </c>
      <c r="F378" s="20">
        <f t="shared" si="20"/>
        <v>38.19709702062643</v>
      </c>
      <c r="G378" s="20">
        <v>3</v>
      </c>
      <c r="H378" s="12">
        <v>12</v>
      </c>
      <c r="I378" s="9">
        <f t="shared" si="21"/>
        <v>0.11459129106187928</v>
      </c>
      <c r="J378" s="9">
        <f t="shared" si="22"/>
        <v>0.39129293873931204</v>
      </c>
      <c r="K378" s="9">
        <f t="shared" si="23"/>
        <v>1.4788916746279441</v>
      </c>
      <c r="L378" s="12" t="s">
        <v>143</v>
      </c>
      <c r="M378" s="12"/>
      <c r="N378" s="8" t="s">
        <v>45</v>
      </c>
      <c r="O378" s="35" t="s">
        <v>1114</v>
      </c>
      <c r="P378" s="35" t="s">
        <v>868</v>
      </c>
    </row>
    <row r="379" spans="1:16" ht="15.75" x14ac:dyDescent="0.25">
      <c r="A379" s="12">
        <v>1618</v>
      </c>
      <c r="B379" s="12" t="s">
        <v>80</v>
      </c>
      <c r="C379" s="14" t="s">
        <v>90</v>
      </c>
      <c r="D379" s="15" t="s">
        <v>28</v>
      </c>
      <c r="E379" s="12">
        <v>122</v>
      </c>
      <c r="F379" s="20">
        <f t="shared" si="20"/>
        <v>38.833715304303539</v>
      </c>
      <c r="G379" s="20">
        <v>3</v>
      </c>
      <c r="H379" s="12">
        <v>14</v>
      </c>
      <c r="I379" s="9">
        <f t="shared" si="21"/>
        <v>0.11844283167812579</v>
      </c>
      <c r="J379" s="9">
        <f t="shared" si="22"/>
        <v>0.42635158817783037</v>
      </c>
      <c r="K379" s="9">
        <f t="shared" si="23"/>
        <v>1.5316591937418771</v>
      </c>
      <c r="L379" s="12" t="s">
        <v>143</v>
      </c>
      <c r="M379" s="12"/>
      <c r="N379" s="8" t="s">
        <v>45</v>
      </c>
      <c r="O379" s="35" t="s">
        <v>1130</v>
      </c>
      <c r="P379" s="35" t="s">
        <v>1131</v>
      </c>
    </row>
    <row r="380" spans="1:16" ht="15.75" x14ac:dyDescent="0.25">
      <c r="A380" s="12">
        <v>1619</v>
      </c>
      <c r="B380" s="12" t="s">
        <v>111</v>
      </c>
      <c r="C380" s="12" t="s">
        <v>148</v>
      </c>
      <c r="D380" s="12" t="s">
        <v>30</v>
      </c>
      <c r="E380" s="12">
        <v>88</v>
      </c>
      <c r="F380" s="20">
        <f t="shared" si="20"/>
        <v>28.011204481792717</v>
      </c>
      <c r="G380" s="20">
        <v>2</v>
      </c>
      <c r="H380" s="12">
        <v>6</v>
      </c>
      <c r="I380" s="9">
        <f t="shared" si="21"/>
        <v>6.1624649859943974E-2</v>
      </c>
      <c r="J380" s="9">
        <f t="shared" si="22"/>
        <v>-0.26654566419313142</v>
      </c>
      <c r="K380" s="9">
        <f t="shared" si="23"/>
        <v>0.76602102319557541</v>
      </c>
      <c r="L380" s="12" t="s">
        <v>142</v>
      </c>
      <c r="M380" s="12"/>
      <c r="N380" s="8" t="s">
        <v>45</v>
      </c>
      <c r="O380" s="35" t="s">
        <v>1132</v>
      </c>
      <c r="P380" s="35" t="s">
        <v>1133</v>
      </c>
    </row>
    <row r="381" spans="1:16" ht="15.75" x14ac:dyDescent="0.25">
      <c r="A381" s="12">
        <v>1620</v>
      </c>
      <c r="B381" s="12" t="s">
        <v>9</v>
      </c>
      <c r="C381" s="12" t="s">
        <v>129</v>
      </c>
      <c r="D381" s="12" t="s">
        <v>13</v>
      </c>
      <c r="E381" s="12">
        <v>42</v>
      </c>
      <c r="F381" s="20">
        <f t="shared" si="20"/>
        <v>13.368983957219251</v>
      </c>
      <c r="G381" s="20">
        <v>1</v>
      </c>
      <c r="H381" s="12">
        <v>3</v>
      </c>
      <c r="I381" s="9">
        <f t="shared" si="21"/>
        <v>1.4037433155080216E-2</v>
      </c>
      <c r="J381" s="9">
        <f t="shared" si="22"/>
        <v>-1.8353797873223829</v>
      </c>
      <c r="K381" s="9">
        <f t="shared" si="23"/>
        <v>0.15955289409340709</v>
      </c>
      <c r="L381" s="12" t="s">
        <v>142</v>
      </c>
      <c r="M381" s="12" t="s">
        <v>51</v>
      </c>
      <c r="N381" s="8" t="s">
        <v>45</v>
      </c>
      <c r="O381" s="35" t="s">
        <v>1134</v>
      </c>
      <c r="P381" s="35" t="s">
        <v>1135</v>
      </c>
    </row>
    <row r="382" spans="1:16" ht="15.75" x14ac:dyDescent="0.25">
      <c r="A382" s="12">
        <v>1621</v>
      </c>
      <c r="B382" s="12" t="s">
        <v>9</v>
      </c>
      <c r="C382" s="12" t="s">
        <v>129</v>
      </c>
      <c r="D382" s="12" t="s">
        <v>13</v>
      </c>
      <c r="E382" s="12">
        <v>46</v>
      </c>
      <c r="F382" s="20">
        <f t="shared" si="20"/>
        <v>14.642220524573466</v>
      </c>
      <c r="G382" s="20">
        <v>1</v>
      </c>
      <c r="H382" s="12">
        <v>3</v>
      </c>
      <c r="I382" s="9">
        <f t="shared" si="21"/>
        <v>1.6838553603259487E-2</v>
      </c>
      <c r="J382" s="9">
        <f t="shared" si="22"/>
        <v>-1.6424286457480362</v>
      </c>
      <c r="K382" s="9">
        <f t="shared" si="23"/>
        <v>0.19350950510133216</v>
      </c>
      <c r="L382" s="12" t="s">
        <v>142</v>
      </c>
      <c r="M382" s="12" t="s">
        <v>51</v>
      </c>
      <c r="N382" s="8" t="s">
        <v>45</v>
      </c>
      <c r="O382" s="35" t="s">
        <v>1136</v>
      </c>
      <c r="P382" s="35" t="s">
        <v>1137</v>
      </c>
    </row>
    <row r="383" spans="1:16" ht="15.75" x14ac:dyDescent="0.25">
      <c r="A383" s="12">
        <v>1622</v>
      </c>
      <c r="B383" s="12" t="s">
        <v>9</v>
      </c>
      <c r="C383" s="12" t="s">
        <v>129</v>
      </c>
      <c r="D383" s="12" t="s">
        <v>13</v>
      </c>
      <c r="E383" s="12">
        <v>37</v>
      </c>
      <c r="F383" s="20">
        <f t="shared" si="20"/>
        <v>11.777438248026483</v>
      </c>
      <c r="G383" s="20">
        <v>1</v>
      </c>
      <c r="H383" s="12">
        <v>3</v>
      </c>
      <c r="I383" s="9">
        <f t="shared" si="21"/>
        <v>1.0894130379424495E-2</v>
      </c>
      <c r="J383" s="9">
        <f t="shared" si="22"/>
        <v>-2.1042201549830075</v>
      </c>
      <c r="K383" s="9">
        <f t="shared" si="23"/>
        <v>0.12194073207136039</v>
      </c>
      <c r="L383" s="12" t="s">
        <v>142</v>
      </c>
      <c r="M383" s="12" t="s">
        <v>51</v>
      </c>
      <c r="N383" s="8" t="s">
        <v>45</v>
      </c>
      <c r="O383" s="35" t="s">
        <v>1138</v>
      </c>
      <c r="P383" s="35" t="s">
        <v>1139</v>
      </c>
    </row>
    <row r="384" spans="1:16" ht="15.75" x14ac:dyDescent="0.25">
      <c r="A384" s="12">
        <v>1623</v>
      </c>
      <c r="B384" s="12" t="s">
        <v>80</v>
      </c>
      <c r="C384" s="14" t="s">
        <v>90</v>
      </c>
      <c r="D384" s="15" t="s">
        <v>28</v>
      </c>
      <c r="E384" s="12">
        <v>98</v>
      </c>
      <c r="F384" s="20">
        <f t="shared" si="20"/>
        <v>31.194295900178254</v>
      </c>
      <c r="G384" s="20">
        <v>3</v>
      </c>
      <c r="H384" s="12">
        <v>14</v>
      </c>
      <c r="I384" s="9">
        <f t="shared" si="21"/>
        <v>7.6426024955436725E-2</v>
      </c>
      <c r="J384" s="9">
        <f t="shared" si="22"/>
        <v>-3.8261025441124197E-2</v>
      </c>
      <c r="K384" s="9">
        <f t="shared" si="23"/>
        <v>0.96246168111515096</v>
      </c>
      <c r="L384" s="12" t="s">
        <v>143</v>
      </c>
      <c r="M384" s="12"/>
      <c r="N384" s="8" t="s">
        <v>45</v>
      </c>
      <c r="O384" s="35" t="s">
        <v>1140</v>
      </c>
      <c r="P384" s="35" t="s">
        <v>1141</v>
      </c>
    </row>
    <row r="385" spans="1:16" ht="15.75" x14ac:dyDescent="0.25">
      <c r="A385" s="12">
        <v>1624</v>
      </c>
      <c r="B385" s="12" t="s">
        <v>80</v>
      </c>
      <c r="C385" s="14" t="s">
        <v>90</v>
      </c>
      <c r="D385" s="15" t="s">
        <v>28</v>
      </c>
      <c r="E385" s="12">
        <v>122</v>
      </c>
      <c r="F385" s="20">
        <f t="shared" si="20"/>
        <v>38.833715304303539</v>
      </c>
      <c r="G385" s="20">
        <v>3</v>
      </c>
      <c r="H385" s="12">
        <v>14</v>
      </c>
      <c r="I385" s="9">
        <f t="shared" si="21"/>
        <v>0.11844283167812579</v>
      </c>
      <c r="J385" s="9">
        <f t="shared" si="22"/>
        <v>0.42635158817783037</v>
      </c>
      <c r="K385" s="9">
        <f t="shared" si="23"/>
        <v>1.5316591937418771</v>
      </c>
      <c r="L385" s="12" t="s">
        <v>143</v>
      </c>
      <c r="M385" s="12"/>
      <c r="N385" s="8" t="s">
        <v>45</v>
      </c>
      <c r="O385" s="35" t="s">
        <v>1142</v>
      </c>
      <c r="P385" s="35" t="s">
        <v>1143</v>
      </c>
    </row>
    <row r="386" spans="1:16" ht="15.75" x14ac:dyDescent="0.25">
      <c r="A386" s="12">
        <v>1625</v>
      </c>
      <c r="B386" s="12" t="s">
        <v>111</v>
      </c>
      <c r="C386" s="12" t="s">
        <v>148</v>
      </c>
      <c r="D386" s="12" t="s">
        <v>30</v>
      </c>
      <c r="E386" s="12">
        <v>36</v>
      </c>
      <c r="F386" s="20">
        <f t="shared" si="20"/>
        <v>11.45912910618793</v>
      </c>
      <c r="G386" s="20">
        <v>1</v>
      </c>
      <c r="H386" s="12">
        <v>3</v>
      </c>
      <c r="I386" s="9">
        <f t="shared" si="21"/>
        <v>1.0313216195569139E-2</v>
      </c>
      <c r="J386" s="9">
        <f t="shared" si="22"/>
        <v>-2.1623333792359976</v>
      </c>
      <c r="K386" s="9">
        <f t="shared" si="23"/>
        <v>0.11505633750415478</v>
      </c>
      <c r="L386" s="12" t="s">
        <v>142</v>
      </c>
      <c r="M386" s="12"/>
      <c r="N386" s="8" t="s">
        <v>45</v>
      </c>
      <c r="O386" s="35" t="s">
        <v>1144</v>
      </c>
      <c r="P386" s="35" t="s">
        <v>540</v>
      </c>
    </row>
    <row r="387" spans="1:16" ht="15.75" x14ac:dyDescent="0.25">
      <c r="A387" s="12">
        <v>1626</v>
      </c>
      <c r="B387" s="12" t="s">
        <v>111</v>
      </c>
      <c r="C387" s="12" t="s">
        <v>148</v>
      </c>
      <c r="D387" s="12" t="s">
        <v>30</v>
      </c>
      <c r="E387" s="12">
        <v>50</v>
      </c>
      <c r="F387" s="20">
        <f t="shared" si="20"/>
        <v>15.91545709192768</v>
      </c>
      <c r="G387" s="20">
        <v>1</v>
      </c>
      <c r="H387" s="12">
        <v>4</v>
      </c>
      <c r="I387" s="9">
        <f t="shared" si="21"/>
        <v>1.9894321364909599E-2</v>
      </c>
      <c r="J387" s="9">
        <f t="shared" si="22"/>
        <v>-1.465576253188309</v>
      </c>
      <c r="K387" s="9">
        <f t="shared" si="23"/>
        <v>0.23094487040739761</v>
      </c>
      <c r="L387" s="12" t="s">
        <v>142</v>
      </c>
      <c r="M387" s="12"/>
      <c r="N387" s="8" t="s">
        <v>45</v>
      </c>
      <c r="O387" s="35" t="s">
        <v>1145</v>
      </c>
      <c r="P387" s="35" t="s">
        <v>1146</v>
      </c>
    </row>
    <row r="388" spans="1:16" ht="15.75" x14ac:dyDescent="0.25">
      <c r="A388" s="12">
        <v>1627</v>
      </c>
      <c r="B388" s="12" t="s">
        <v>53</v>
      </c>
      <c r="C388" s="29" t="s">
        <v>146</v>
      </c>
      <c r="D388" s="23" t="s">
        <v>27</v>
      </c>
      <c r="E388" s="12">
        <v>192</v>
      </c>
      <c r="F388" s="20">
        <f t="shared" si="20"/>
        <v>61.11535523300229</v>
      </c>
      <c r="G388" s="20">
        <v>6</v>
      </c>
      <c r="H388" s="12">
        <v>9</v>
      </c>
      <c r="I388" s="9">
        <f t="shared" si="21"/>
        <v>0.29335370511841097</v>
      </c>
      <c r="J388" s="9">
        <f t="shared" si="22"/>
        <v>1.3881706363695168</v>
      </c>
      <c r="K388" s="9">
        <f t="shared" si="23"/>
        <v>4.0075121462216998</v>
      </c>
      <c r="L388" s="12" t="s">
        <v>142</v>
      </c>
      <c r="M388" s="12"/>
      <c r="N388" s="8" t="s">
        <v>45</v>
      </c>
      <c r="O388" s="35" t="s">
        <v>1147</v>
      </c>
      <c r="P388" s="35" t="s">
        <v>464</v>
      </c>
    </row>
    <row r="389" spans="1:16" ht="15.75" x14ac:dyDescent="0.25">
      <c r="A389" s="12">
        <v>1628</v>
      </c>
      <c r="B389" s="12" t="s">
        <v>99</v>
      </c>
      <c r="C389" s="14" t="s">
        <v>135</v>
      </c>
      <c r="D389" s="12" t="s">
        <v>94</v>
      </c>
      <c r="E389" s="12">
        <v>37</v>
      </c>
      <c r="F389" s="20">
        <f t="shared" si="20"/>
        <v>11.777438248026483</v>
      </c>
      <c r="G389" s="20">
        <v>1</v>
      </c>
      <c r="H389" s="12">
        <v>2</v>
      </c>
      <c r="I389" s="9">
        <f t="shared" si="21"/>
        <v>1.0894130379424495E-2</v>
      </c>
      <c r="J389" s="9">
        <f t="shared" si="22"/>
        <v>-2.1042201549830075</v>
      </c>
      <c r="K389" s="9">
        <f t="shared" si="23"/>
        <v>0.12194073207136039</v>
      </c>
      <c r="L389" s="12" t="s">
        <v>142</v>
      </c>
      <c r="M389" s="12" t="s">
        <v>51</v>
      </c>
      <c r="N389" s="8" t="s">
        <v>45</v>
      </c>
      <c r="O389" s="35" t="s">
        <v>1148</v>
      </c>
      <c r="P389" s="35" t="s">
        <v>1149</v>
      </c>
    </row>
    <row r="390" spans="1:16" ht="15.75" x14ac:dyDescent="0.25">
      <c r="A390" s="12">
        <v>1629</v>
      </c>
      <c r="B390" s="12" t="s">
        <v>111</v>
      </c>
      <c r="C390" s="12" t="s">
        <v>148</v>
      </c>
      <c r="D390" s="12" t="s">
        <v>30</v>
      </c>
      <c r="E390" s="12">
        <v>200</v>
      </c>
      <c r="F390" s="20">
        <f t="shared" si="20"/>
        <v>63.661828367710719</v>
      </c>
      <c r="G390" s="20">
        <v>6</v>
      </c>
      <c r="H390" s="12">
        <v>12</v>
      </c>
      <c r="I390" s="9">
        <f t="shared" si="21"/>
        <v>0.31830914183855358</v>
      </c>
      <c r="J390" s="9">
        <f t="shared" si="22"/>
        <v>1.4747540867469775</v>
      </c>
      <c r="K390" s="9">
        <f t="shared" si="23"/>
        <v>4.369961009458466</v>
      </c>
      <c r="L390" s="12" t="s">
        <v>143</v>
      </c>
      <c r="M390" s="12"/>
      <c r="N390" s="8" t="s">
        <v>45</v>
      </c>
      <c r="O390" s="35" t="s">
        <v>1150</v>
      </c>
      <c r="P390" s="35" t="s">
        <v>917</v>
      </c>
    </row>
    <row r="391" spans="1:16" ht="15.75" x14ac:dyDescent="0.25">
      <c r="A391" s="12">
        <v>1630</v>
      </c>
      <c r="B391" s="12" t="s">
        <v>80</v>
      </c>
      <c r="C391" s="14" t="s">
        <v>90</v>
      </c>
      <c r="D391" s="15" t="s">
        <v>28</v>
      </c>
      <c r="E391" s="12">
        <v>97</v>
      </c>
      <c r="F391" s="20">
        <f t="shared" si="20"/>
        <v>30.8759867583397</v>
      </c>
      <c r="G391" s="20">
        <v>3</v>
      </c>
      <c r="H391" s="12">
        <v>14</v>
      </c>
      <c r="I391" s="9">
        <f t="shared" si="21"/>
        <v>7.4874267888973792E-2</v>
      </c>
      <c r="J391" s="9">
        <f t="shared" si="22"/>
        <v>-6.0015062295732058E-2</v>
      </c>
      <c r="K391" s="9">
        <f t="shared" si="23"/>
        <v>0.94175034855516371</v>
      </c>
      <c r="L391" s="12" t="s">
        <v>143</v>
      </c>
      <c r="M391" s="12"/>
      <c r="N391" s="8" t="s">
        <v>45</v>
      </c>
      <c r="O391" s="35" t="s">
        <v>1151</v>
      </c>
      <c r="P391" s="35" t="s">
        <v>601</v>
      </c>
    </row>
    <row r="392" spans="1:16" ht="15.75" x14ac:dyDescent="0.25">
      <c r="A392" s="12">
        <v>1631</v>
      </c>
      <c r="B392" s="12" t="s">
        <v>53</v>
      </c>
      <c r="C392" s="29" t="s">
        <v>146</v>
      </c>
      <c r="D392" s="23" t="s">
        <v>27</v>
      </c>
      <c r="E392" s="12">
        <v>125</v>
      </c>
      <c r="F392" s="20">
        <f t="shared" si="20"/>
        <v>39.788642729819202</v>
      </c>
      <c r="G392" s="20">
        <v>4</v>
      </c>
      <c r="H392" s="12">
        <v>10</v>
      </c>
      <c r="I392" s="9">
        <f t="shared" si="21"/>
        <v>0.12433950853068501</v>
      </c>
      <c r="J392" s="9">
        <f t="shared" si="22"/>
        <v>0.47787638911677366</v>
      </c>
      <c r="K392" s="9">
        <f t="shared" si="23"/>
        <v>1.6126461304502644</v>
      </c>
      <c r="L392" s="12" t="s">
        <v>142</v>
      </c>
      <c r="M392" s="12"/>
      <c r="N392" s="8" t="s">
        <v>45</v>
      </c>
      <c r="O392" s="35" t="s">
        <v>1152</v>
      </c>
      <c r="P392" s="35" t="s">
        <v>691</v>
      </c>
    </row>
    <row r="393" spans="1:16" ht="15.75" x14ac:dyDescent="0.25">
      <c r="A393" s="12">
        <v>1632</v>
      </c>
      <c r="B393" s="12" t="s">
        <v>99</v>
      </c>
      <c r="C393" s="14" t="s">
        <v>135</v>
      </c>
      <c r="D393" s="12" t="s">
        <v>94</v>
      </c>
      <c r="E393" s="12">
        <v>36</v>
      </c>
      <c r="F393" s="20">
        <f t="shared" si="20"/>
        <v>11.45912910618793</v>
      </c>
      <c r="G393" s="20">
        <v>1</v>
      </c>
      <c r="H393" s="12">
        <v>2</v>
      </c>
      <c r="I393" s="9">
        <f t="shared" si="21"/>
        <v>1.0313216195569139E-2</v>
      </c>
      <c r="J393" s="9">
        <f t="shared" si="22"/>
        <v>-2.1623333792359976</v>
      </c>
      <c r="K393" s="9">
        <f t="shared" si="23"/>
        <v>0.11505633750415478</v>
      </c>
      <c r="L393" s="12" t="s">
        <v>142</v>
      </c>
      <c r="M393" s="12" t="s">
        <v>51</v>
      </c>
      <c r="N393" s="8" t="s">
        <v>45</v>
      </c>
      <c r="O393" s="35" t="s">
        <v>1153</v>
      </c>
      <c r="P393" s="35" t="s">
        <v>1154</v>
      </c>
    </row>
    <row r="394" spans="1:16" ht="15.75" x14ac:dyDescent="0.25">
      <c r="A394" s="12">
        <v>1633</v>
      </c>
      <c r="B394" s="12" t="s">
        <v>80</v>
      </c>
      <c r="C394" s="14" t="s">
        <v>90</v>
      </c>
      <c r="D394" s="15" t="s">
        <v>28</v>
      </c>
      <c r="E394" s="12">
        <v>310</v>
      </c>
      <c r="F394" s="20">
        <f t="shared" si="20"/>
        <v>98.675833969951626</v>
      </c>
      <c r="G394" s="20">
        <v>8</v>
      </c>
      <c r="H394" s="12">
        <v>15</v>
      </c>
      <c r="I394" s="9">
        <f t="shared" si="21"/>
        <v>0.76473771326712514</v>
      </c>
      <c r="J394" s="9">
        <f t="shared" si="22"/>
        <v>2.4042927952519593</v>
      </c>
      <c r="K394" s="9">
        <f t="shared" si="23"/>
        <v>11.070598333412125</v>
      </c>
      <c r="L394" s="12" t="s">
        <v>143</v>
      </c>
      <c r="M394" s="12"/>
      <c r="N394" s="8" t="s">
        <v>45</v>
      </c>
      <c r="O394" s="35" t="s">
        <v>1155</v>
      </c>
      <c r="P394" s="35" t="s">
        <v>1156</v>
      </c>
    </row>
    <row r="395" spans="1:16" ht="15.75" x14ac:dyDescent="0.25">
      <c r="A395" s="12">
        <v>1634</v>
      </c>
      <c r="B395" s="12" t="s">
        <v>111</v>
      </c>
      <c r="C395" s="12" t="s">
        <v>148</v>
      </c>
      <c r="D395" s="12" t="s">
        <v>30</v>
      </c>
      <c r="E395" s="12">
        <v>81</v>
      </c>
      <c r="F395" s="20">
        <f t="shared" si="20"/>
        <v>25.783040488922843</v>
      </c>
      <c r="G395" s="20">
        <v>2</v>
      </c>
      <c r="H395" s="12">
        <v>7</v>
      </c>
      <c r="I395" s="9">
        <f t="shared" si="21"/>
        <v>5.221065699006875E-2</v>
      </c>
      <c r="J395" s="9">
        <f t="shared" si="22"/>
        <v>-0.4423503906411641</v>
      </c>
      <c r="K395" s="9">
        <f t="shared" si="23"/>
        <v>0.64252446145039177</v>
      </c>
      <c r="L395" s="12" t="s">
        <v>142</v>
      </c>
      <c r="M395" s="12"/>
      <c r="N395" s="8" t="s">
        <v>45</v>
      </c>
      <c r="O395" s="35" t="s">
        <v>1157</v>
      </c>
      <c r="P395" s="35" t="s">
        <v>1158</v>
      </c>
    </row>
    <row r="396" spans="1:16" ht="15.75" x14ac:dyDescent="0.25">
      <c r="A396" s="12">
        <v>1635</v>
      </c>
      <c r="B396" s="12" t="s">
        <v>88</v>
      </c>
      <c r="C396" s="14" t="s">
        <v>132</v>
      </c>
      <c r="D396" s="12" t="s">
        <v>89</v>
      </c>
      <c r="E396" s="12">
        <v>84</v>
      </c>
      <c r="F396" s="20">
        <f t="shared" ref="F396:F461" si="24">E396/3.1416</f>
        <v>26.737967914438503</v>
      </c>
      <c r="G396" s="20">
        <v>2</v>
      </c>
      <c r="H396" s="12">
        <v>2</v>
      </c>
      <c r="I396" s="9">
        <f t="shared" ref="I396:I461" si="25">(3.1416*((F396/100)^2)/4)</f>
        <v>5.6149732620320865E-2</v>
      </c>
      <c r="J396" s="9">
        <f t="shared" ref="J396:J461" si="26">(((LN(F396))*2.121)+(-7.335))</f>
        <v>-0.36521461735473792</v>
      </c>
      <c r="K396" s="9">
        <f t="shared" ref="K396:K461" si="27">EXP(J396)</f>
        <v>0.69404768021551599</v>
      </c>
      <c r="L396" s="12" t="s">
        <v>142</v>
      </c>
      <c r="M396" s="12" t="s">
        <v>51</v>
      </c>
      <c r="N396" s="8" t="s">
        <v>45</v>
      </c>
      <c r="O396" s="35" t="s">
        <v>1159</v>
      </c>
      <c r="P396" s="35" t="s">
        <v>1160</v>
      </c>
    </row>
    <row r="397" spans="1:16" ht="15.75" x14ac:dyDescent="0.25">
      <c r="A397" s="12">
        <v>1636</v>
      </c>
      <c r="B397" s="12" t="s">
        <v>67</v>
      </c>
      <c r="C397" s="12" t="s">
        <v>101</v>
      </c>
      <c r="D397" s="12" t="s">
        <v>100</v>
      </c>
      <c r="E397" s="12">
        <v>45</v>
      </c>
      <c r="F397" s="20">
        <f t="shared" si="24"/>
        <v>14.323911382734913</v>
      </c>
      <c r="G397" s="20">
        <v>1</v>
      </c>
      <c r="H397" s="12">
        <v>3</v>
      </c>
      <c r="I397" s="9">
        <f t="shared" si="25"/>
        <v>1.611440030557678E-2</v>
      </c>
      <c r="J397" s="9">
        <f t="shared" si="26"/>
        <v>-1.6890459068985582</v>
      </c>
      <c r="K397" s="9">
        <f t="shared" si="27"/>
        <v>0.18469565680810318</v>
      </c>
      <c r="L397" s="12" t="s">
        <v>142</v>
      </c>
      <c r="M397" s="12" t="s">
        <v>51</v>
      </c>
      <c r="N397" s="8" t="s">
        <v>45</v>
      </c>
      <c r="O397" s="35" t="s">
        <v>1161</v>
      </c>
      <c r="P397" s="35" t="s">
        <v>1162</v>
      </c>
    </row>
    <row r="398" spans="1:16" ht="15.75" x14ac:dyDescent="0.25">
      <c r="A398" s="12">
        <v>1637</v>
      </c>
      <c r="B398" s="12" t="s">
        <v>99</v>
      </c>
      <c r="C398" s="14" t="s">
        <v>135</v>
      </c>
      <c r="D398" s="12" t="s">
        <v>94</v>
      </c>
      <c r="E398" s="12">
        <v>33</v>
      </c>
      <c r="F398" s="20">
        <f t="shared" si="24"/>
        <v>10.504201680672269</v>
      </c>
      <c r="G398" s="20">
        <v>1</v>
      </c>
      <c r="H398" s="12">
        <v>3</v>
      </c>
      <c r="I398" s="9">
        <f t="shared" si="25"/>
        <v>8.6659663865546223E-3</v>
      </c>
      <c r="J398" s="9">
        <f t="shared" si="26"/>
        <v>-2.3468845098310025</v>
      </c>
      <c r="K398" s="9">
        <f t="shared" si="27"/>
        <v>9.5666747223737858E-2</v>
      </c>
      <c r="L398" s="12" t="s">
        <v>142</v>
      </c>
      <c r="M398" s="12" t="s">
        <v>51</v>
      </c>
      <c r="N398" s="8" t="s">
        <v>45</v>
      </c>
      <c r="O398" s="35" t="s">
        <v>1163</v>
      </c>
      <c r="P398" s="35" t="s">
        <v>1164</v>
      </c>
    </row>
    <row r="399" spans="1:16" ht="15.75" x14ac:dyDescent="0.25">
      <c r="A399" s="12">
        <v>1638</v>
      </c>
      <c r="B399" s="12" t="s">
        <v>53</v>
      </c>
      <c r="C399" s="29" t="s">
        <v>146</v>
      </c>
      <c r="D399" s="23" t="s">
        <v>27</v>
      </c>
      <c r="E399" s="12">
        <v>162</v>
      </c>
      <c r="F399" s="20">
        <f t="shared" si="24"/>
        <v>51.566080977845687</v>
      </c>
      <c r="G399" s="20">
        <v>5</v>
      </c>
      <c r="H399" s="12">
        <v>13</v>
      </c>
      <c r="I399" s="9">
        <f t="shared" si="25"/>
        <v>0.208842627960275</v>
      </c>
      <c r="J399" s="9">
        <f t="shared" si="26"/>
        <v>1.0278147793264791</v>
      </c>
      <c r="K399" s="9">
        <f t="shared" si="27"/>
        <v>2.7949515706703449</v>
      </c>
      <c r="L399" s="12" t="s">
        <v>143</v>
      </c>
      <c r="M399" s="12"/>
      <c r="N399" s="8" t="s">
        <v>45</v>
      </c>
      <c r="O399" s="35" t="s">
        <v>1165</v>
      </c>
      <c r="P399" s="35" t="s">
        <v>1166</v>
      </c>
    </row>
    <row r="400" spans="1:16" ht="15.75" x14ac:dyDescent="0.25">
      <c r="A400" s="12">
        <v>1639</v>
      </c>
      <c r="B400" s="12" t="s">
        <v>63</v>
      </c>
      <c r="C400" s="16" t="s">
        <v>93</v>
      </c>
      <c r="D400" s="31" t="s">
        <v>92</v>
      </c>
      <c r="E400" s="12">
        <v>84</v>
      </c>
      <c r="F400" s="20">
        <f t="shared" si="24"/>
        <v>26.737967914438503</v>
      </c>
      <c r="G400" s="20">
        <v>2</v>
      </c>
      <c r="H400" s="12">
        <v>4</v>
      </c>
      <c r="I400" s="9">
        <f t="shared" si="25"/>
        <v>5.6149732620320865E-2</v>
      </c>
      <c r="J400" s="9">
        <f t="shared" si="26"/>
        <v>-0.36521461735473792</v>
      </c>
      <c r="K400" s="9">
        <f t="shared" si="27"/>
        <v>0.69404768021551599</v>
      </c>
      <c r="L400" s="12" t="s">
        <v>142</v>
      </c>
      <c r="M400" s="12" t="s">
        <v>51</v>
      </c>
      <c r="N400" s="8" t="s">
        <v>45</v>
      </c>
      <c r="O400" s="35" t="s">
        <v>1167</v>
      </c>
      <c r="P400" s="35" t="s">
        <v>1168</v>
      </c>
    </row>
    <row r="401" spans="1:16" ht="15.75" x14ac:dyDescent="0.25">
      <c r="A401" s="12">
        <v>1640</v>
      </c>
      <c r="B401" s="12" t="s">
        <v>53</v>
      </c>
      <c r="C401" s="29" t="s">
        <v>146</v>
      </c>
      <c r="D401" s="23" t="s">
        <v>27</v>
      </c>
      <c r="E401" s="12">
        <v>153</v>
      </c>
      <c r="F401" s="20">
        <f t="shared" si="24"/>
        <v>48.701298701298704</v>
      </c>
      <c r="G401" s="20">
        <v>4</v>
      </c>
      <c r="H401" s="12">
        <v>7</v>
      </c>
      <c r="I401" s="9">
        <f t="shared" si="25"/>
        <v>0.18628246753246755</v>
      </c>
      <c r="J401" s="9">
        <f t="shared" si="26"/>
        <v>0.90658178357194874</v>
      </c>
      <c r="K401" s="9">
        <f t="shared" si="27"/>
        <v>2.4758450784308761</v>
      </c>
      <c r="L401" s="12" t="s">
        <v>142</v>
      </c>
      <c r="M401" s="12"/>
      <c r="N401" s="8" t="s">
        <v>45</v>
      </c>
      <c r="O401" s="35" t="s">
        <v>1169</v>
      </c>
      <c r="P401" s="35" t="s">
        <v>1170</v>
      </c>
    </row>
    <row r="402" spans="1:16" ht="15.75" x14ac:dyDescent="0.25">
      <c r="A402" s="12">
        <v>1641</v>
      </c>
      <c r="B402" s="12" t="s">
        <v>63</v>
      </c>
      <c r="C402" s="16" t="s">
        <v>93</v>
      </c>
      <c r="D402" s="31" t="s">
        <v>92</v>
      </c>
      <c r="E402" s="12">
        <v>120</v>
      </c>
      <c r="F402" s="20">
        <f t="shared" si="24"/>
        <v>38.19709702062643</v>
      </c>
      <c r="G402" s="20">
        <v>3</v>
      </c>
      <c r="H402" s="12">
        <v>7</v>
      </c>
      <c r="I402" s="9">
        <f t="shared" si="25"/>
        <v>0.11459129106187928</v>
      </c>
      <c r="J402" s="9">
        <f t="shared" si="26"/>
        <v>0.39129293873931204</v>
      </c>
      <c r="K402" s="9">
        <f t="shared" si="27"/>
        <v>1.4788916746279441</v>
      </c>
      <c r="L402" s="12" t="s">
        <v>142</v>
      </c>
      <c r="M402" s="12"/>
      <c r="N402" s="8" t="s">
        <v>45</v>
      </c>
      <c r="O402" s="35" t="s">
        <v>1171</v>
      </c>
      <c r="P402" s="35" t="s">
        <v>700</v>
      </c>
    </row>
    <row r="403" spans="1:16" ht="15.75" x14ac:dyDescent="0.25">
      <c r="A403" s="12">
        <v>1642</v>
      </c>
      <c r="B403" s="12" t="s">
        <v>115</v>
      </c>
      <c r="C403" s="12" t="s">
        <v>125</v>
      </c>
      <c r="D403" s="12" t="s">
        <v>35</v>
      </c>
      <c r="E403" s="12">
        <v>64</v>
      </c>
      <c r="F403" s="20">
        <f t="shared" si="24"/>
        <v>20.371785077667433</v>
      </c>
      <c r="G403" s="20">
        <v>2</v>
      </c>
      <c r="H403" s="12">
        <v>4</v>
      </c>
      <c r="I403" s="9">
        <f t="shared" si="25"/>
        <v>3.2594856124267893E-2</v>
      </c>
      <c r="J403" s="9">
        <f t="shared" si="26"/>
        <v>-0.94198602789554275</v>
      </c>
      <c r="K403" s="9">
        <f t="shared" si="27"/>
        <v>0.38985280744899331</v>
      </c>
      <c r="L403" s="12" t="s">
        <v>142</v>
      </c>
      <c r="M403" s="12"/>
      <c r="N403" s="8" t="s">
        <v>45</v>
      </c>
      <c r="O403" s="35" t="s">
        <v>1172</v>
      </c>
      <c r="P403" s="35" t="s">
        <v>1173</v>
      </c>
    </row>
    <row r="404" spans="1:16" ht="15.75" x14ac:dyDescent="0.25">
      <c r="A404" s="12">
        <v>1643</v>
      </c>
      <c r="B404" s="12" t="s">
        <v>50</v>
      </c>
      <c r="C404" s="12" t="s">
        <v>122</v>
      </c>
      <c r="D404" s="12" t="s">
        <v>107</v>
      </c>
      <c r="E404" s="12">
        <v>57</v>
      </c>
      <c r="F404" s="20">
        <f t="shared" si="24"/>
        <v>18.143621084797555</v>
      </c>
      <c r="G404" s="20">
        <v>1</v>
      </c>
      <c r="H404" s="12">
        <v>3</v>
      </c>
      <c r="I404" s="9">
        <f t="shared" si="25"/>
        <v>2.585466004583652E-2</v>
      </c>
      <c r="J404" s="9">
        <f t="shared" si="26"/>
        <v>-1.1876653086243261</v>
      </c>
      <c r="K404" s="9">
        <f t="shared" si="27"/>
        <v>0.30493235659601403</v>
      </c>
      <c r="L404" s="12" t="s">
        <v>142</v>
      </c>
      <c r="M404" s="12" t="s">
        <v>51</v>
      </c>
      <c r="N404" s="8" t="s">
        <v>45</v>
      </c>
      <c r="O404" s="35" t="s">
        <v>1174</v>
      </c>
      <c r="P404" s="35" t="s">
        <v>1175</v>
      </c>
    </row>
    <row r="405" spans="1:16" ht="15.75" x14ac:dyDescent="0.25">
      <c r="A405" s="12">
        <v>1644</v>
      </c>
      <c r="B405" s="12" t="s">
        <v>15</v>
      </c>
      <c r="C405" s="12" t="s">
        <v>124</v>
      </c>
      <c r="D405" s="12" t="s">
        <v>26</v>
      </c>
      <c r="E405" s="12">
        <v>194</v>
      </c>
      <c r="F405" s="20">
        <f t="shared" si="24"/>
        <v>61.751973516679399</v>
      </c>
      <c r="G405" s="20">
        <v>6</v>
      </c>
      <c r="H405" s="12">
        <v>9</v>
      </c>
      <c r="I405" s="9">
        <f t="shared" si="25"/>
        <v>0.29949707155589517</v>
      </c>
      <c r="J405" s="9">
        <f t="shared" si="26"/>
        <v>1.410150107671913</v>
      </c>
      <c r="K405" s="9">
        <f t="shared" si="27"/>
        <v>4.0965702845491245</v>
      </c>
      <c r="L405" s="12" t="s">
        <v>142</v>
      </c>
      <c r="M405" s="12" t="s">
        <v>51</v>
      </c>
      <c r="N405" s="8" t="s">
        <v>45</v>
      </c>
      <c r="O405" s="35" t="s">
        <v>1176</v>
      </c>
      <c r="P405" s="35" t="s">
        <v>1177</v>
      </c>
    </row>
    <row r="406" spans="1:16" ht="15.75" x14ac:dyDescent="0.25">
      <c r="A406" s="12">
        <v>1645</v>
      </c>
      <c r="B406" s="12" t="s">
        <v>115</v>
      </c>
      <c r="C406" s="12" t="s">
        <v>125</v>
      </c>
      <c r="D406" s="12" t="s">
        <v>35</v>
      </c>
      <c r="E406" s="12">
        <v>54</v>
      </c>
      <c r="F406" s="20">
        <f t="shared" si="24"/>
        <v>17.188693659281896</v>
      </c>
      <c r="G406" s="20">
        <v>1</v>
      </c>
      <c r="H406" s="12">
        <v>3</v>
      </c>
      <c r="I406" s="9">
        <f t="shared" si="25"/>
        <v>2.3204736440030557E-2</v>
      </c>
      <c r="J406" s="9">
        <f t="shared" si="26"/>
        <v>-1.3023418849385804</v>
      </c>
      <c r="K406" s="9">
        <f t="shared" si="27"/>
        <v>0.27189430168966694</v>
      </c>
      <c r="L406" s="12" t="s">
        <v>142</v>
      </c>
      <c r="M406" s="12"/>
      <c r="N406" s="8" t="s">
        <v>45</v>
      </c>
      <c r="O406" s="35" t="s">
        <v>1178</v>
      </c>
      <c r="P406" s="35" t="s">
        <v>1173</v>
      </c>
    </row>
    <row r="407" spans="1:16" ht="15.75" x14ac:dyDescent="0.25">
      <c r="A407" s="12">
        <v>1646</v>
      </c>
      <c r="B407" s="12" t="s">
        <v>99</v>
      </c>
      <c r="C407" s="14" t="s">
        <v>135</v>
      </c>
      <c r="D407" s="12" t="s">
        <v>94</v>
      </c>
      <c r="E407" s="12">
        <v>45</v>
      </c>
      <c r="F407" s="20">
        <f t="shared" si="24"/>
        <v>14.323911382734913</v>
      </c>
      <c r="G407" s="20">
        <v>1</v>
      </c>
      <c r="H407" s="12">
        <v>3</v>
      </c>
      <c r="I407" s="9">
        <f t="shared" si="25"/>
        <v>1.611440030557678E-2</v>
      </c>
      <c r="J407" s="9">
        <f t="shared" si="26"/>
        <v>-1.6890459068985582</v>
      </c>
      <c r="K407" s="9">
        <f t="shared" si="27"/>
        <v>0.18469565680810318</v>
      </c>
      <c r="L407" s="12" t="s">
        <v>142</v>
      </c>
      <c r="M407" s="12" t="s">
        <v>51</v>
      </c>
      <c r="N407" s="8" t="s">
        <v>45</v>
      </c>
      <c r="O407" s="35" t="s">
        <v>1179</v>
      </c>
      <c r="P407" s="35" t="s">
        <v>1180</v>
      </c>
    </row>
    <row r="408" spans="1:16" ht="15.75" x14ac:dyDescent="0.25">
      <c r="A408" s="144" t="s">
        <v>40</v>
      </c>
      <c r="B408" s="26" t="s">
        <v>24</v>
      </c>
      <c r="C408" s="13" t="s">
        <v>5</v>
      </c>
      <c r="D408" s="26" t="s">
        <v>23</v>
      </c>
      <c r="E408" s="13" t="s">
        <v>0</v>
      </c>
      <c r="F408" s="13" t="s">
        <v>1</v>
      </c>
      <c r="G408" s="26" t="s">
        <v>41</v>
      </c>
      <c r="H408" s="13" t="s">
        <v>4</v>
      </c>
      <c r="I408" s="26" t="s">
        <v>42</v>
      </c>
      <c r="J408" s="27" t="s">
        <v>43</v>
      </c>
      <c r="K408" s="27" t="s">
        <v>44</v>
      </c>
      <c r="L408" s="28" t="s">
        <v>37</v>
      </c>
      <c r="M408" s="28" t="s">
        <v>38</v>
      </c>
      <c r="N408" s="28" t="s">
        <v>39</v>
      </c>
      <c r="O408" s="11" t="s">
        <v>108</v>
      </c>
      <c r="P408" s="11" t="s">
        <v>109</v>
      </c>
    </row>
    <row r="409" spans="1:16" ht="15.75" x14ac:dyDescent="0.25">
      <c r="A409" s="12">
        <v>1647</v>
      </c>
      <c r="B409" s="12" t="s">
        <v>73</v>
      </c>
      <c r="C409" s="12" t="s">
        <v>130</v>
      </c>
      <c r="D409" s="23" t="s">
        <v>30</v>
      </c>
      <c r="E409" s="12">
        <v>79</v>
      </c>
      <c r="F409" s="20">
        <f t="shared" si="24"/>
        <v>25.146422205245734</v>
      </c>
      <c r="G409" s="20">
        <v>2</v>
      </c>
      <c r="H409" s="12">
        <v>5</v>
      </c>
      <c r="I409" s="9">
        <f t="shared" si="25"/>
        <v>4.9664183855360318E-2</v>
      </c>
      <c r="J409" s="9">
        <f t="shared" si="26"/>
        <v>-0.4953781526188541</v>
      </c>
      <c r="K409" s="9">
        <f t="shared" si="27"/>
        <v>0.60934044003998256</v>
      </c>
      <c r="L409" s="12" t="s">
        <v>142</v>
      </c>
      <c r="M409" s="12"/>
      <c r="N409" s="8" t="s">
        <v>45</v>
      </c>
      <c r="O409" s="35" t="s">
        <v>1181</v>
      </c>
      <c r="P409" s="35" t="s">
        <v>1182</v>
      </c>
    </row>
    <row r="410" spans="1:16" ht="15.75" x14ac:dyDescent="0.25">
      <c r="A410" s="12">
        <v>1648</v>
      </c>
      <c r="B410" s="12" t="s">
        <v>83</v>
      </c>
      <c r="C410" s="36" t="s">
        <v>136</v>
      </c>
      <c r="D410" s="22" t="s">
        <v>113</v>
      </c>
      <c r="E410" s="12">
        <v>63</v>
      </c>
      <c r="F410" s="20">
        <f t="shared" si="24"/>
        <v>20.053475935828878</v>
      </c>
      <c r="G410" s="20">
        <v>2</v>
      </c>
      <c r="H410" s="12">
        <v>4</v>
      </c>
      <c r="I410" s="9">
        <f t="shared" si="25"/>
        <v>3.158422459893049E-2</v>
      </c>
      <c r="J410" s="9">
        <f t="shared" si="26"/>
        <v>-0.97538829302496577</v>
      </c>
      <c r="K410" s="9">
        <f t="shared" si="27"/>
        <v>0.37704592083444133</v>
      </c>
      <c r="L410" s="12" t="s">
        <v>142</v>
      </c>
      <c r="M410" s="12" t="s">
        <v>51</v>
      </c>
      <c r="N410" s="8" t="s">
        <v>45</v>
      </c>
      <c r="O410" s="35" t="s">
        <v>1183</v>
      </c>
      <c r="P410" s="35" t="s">
        <v>1184</v>
      </c>
    </row>
    <row r="411" spans="1:16" ht="15.75" x14ac:dyDescent="0.25">
      <c r="A411" s="12">
        <v>1649</v>
      </c>
      <c r="B411" s="12" t="s">
        <v>53</v>
      </c>
      <c r="C411" s="29" t="s">
        <v>146</v>
      </c>
      <c r="D411" s="23" t="s">
        <v>27</v>
      </c>
      <c r="E411" s="12">
        <v>277</v>
      </c>
      <c r="F411" s="20">
        <f t="shared" si="24"/>
        <v>88.171632289279344</v>
      </c>
      <c r="G411" s="20">
        <v>8</v>
      </c>
      <c r="H411" s="12">
        <v>10</v>
      </c>
      <c r="I411" s="9">
        <f t="shared" si="25"/>
        <v>0.61058855360325937</v>
      </c>
      <c r="J411" s="9">
        <f t="shared" si="26"/>
        <v>2.1655640829219385</v>
      </c>
      <c r="K411" s="9">
        <f t="shared" si="27"/>
        <v>8.7195190616723561</v>
      </c>
      <c r="L411" s="12" t="s">
        <v>142</v>
      </c>
      <c r="M411" s="12"/>
      <c r="N411" s="8" t="s">
        <v>45</v>
      </c>
      <c r="O411" s="35" t="s">
        <v>1185</v>
      </c>
      <c r="P411" s="35" t="s">
        <v>834</v>
      </c>
    </row>
    <row r="412" spans="1:16" ht="15.75" x14ac:dyDescent="0.25">
      <c r="A412" s="12">
        <v>1650</v>
      </c>
      <c r="B412" s="12" t="s">
        <v>53</v>
      </c>
      <c r="C412" s="29" t="s">
        <v>146</v>
      </c>
      <c r="D412" s="23" t="s">
        <v>27</v>
      </c>
      <c r="E412" s="12">
        <v>96</v>
      </c>
      <c r="F412" s="20">
        <f t="shared" si="24"/>
        <v>30.557677616501145</v>
      </c>
      <c r="G412" s="20">
        <v>3</v>
      </c>
      <c r="H412" s="12">
        <v>7</v>
      </c>
      <c r="I412" s="9">
        <f t="shared" si="25"/>
        <v>7.3338426279602742E-2</v>
      </c>
      <c r="J412" s="9">
        <f t="shared" si="26"/>
        <v>-8.1994533598126473E-2</v>
      </c>
      <c r="K412" s="9">
        <f t="shared" si="27"/>
        <v>0.92127699475287428</v>
      </c>
      <c r="L412" s="12" t="s">
        <v>142</v>
      </c>
      <c r="M412" s="12"/>
      <c r="N412" s="8" t="s">
        <v>45</v>
      </c>
      <c r="O412" s="35" t="s">
        <v>1186</v>
      </c>
      <c r="P412" s="35" t="s">
        <v>1187</v>
      </c>
    </row>
    <row r="413" spans="1:16" ht="15.75" x14ac:dyDescent="0.25">
      <c r="A413" s="12">
        <v>1651</v>
      </c>
      <c r="B413" s="12" t="s">
        <v>55</v>
      </c>
      <c r="C413" s="30" t="s">
        <v>147</v>
      </c>
      <c r="D413" s="12" t="s">
        <v>113</v>
      </c>
      <c r="E413" s="12">
        <v>37</v>
      </c>
      <c r="F413" s="20">
        <f t="shared" si="24"/>
        <v>11.777438248026483</v>
      </c>
      <c r="G413" s="20">
        <v>1</v>
      </c>
      <c r="H413" s="12">
        <v>4</v>
      </c>
      <c r="I413" s="9">
        <f t="shared" si="25"/>
        <v>1.0894130379424495E-2</v>
      </c>
      <c r="J413" s="9">
        <f t="shared" si="26"/>
        <v>-2.1042201549830075</v>
      </c>
      <c r="K413" s="9">
        <f t="shared" si="27"/>
        <v>0.12194073207136039</v>
      </c>
      <c r="L413" s="12" t="s">
        <v>142</v>
      </c>
      <c r="M413" s="12" t="s">
        <v>51</v>
      </c>
      <c r="N413" s="8" t="s">
        <v>45</v>
      </c>
      <c r="O413" s="35" t="s">
        <v>1183</v>
      </c>
      <c r="P413" s="35" t="s">
        <v>1188</v>
      </c>
    </row>
    <row r="414" spans="1:16" ht="15.75" x14ac:dyDescent="0.25">
      <c r="A414" s="12">
        <v>1652</v>
      </c>
      <c r="B414" s="12" t="s">
        <v>53</v>
      </c>
      <c r="C414" s="29" t="s">
        <v>146</v>
      </c>
      <c r="D414" s="23" t="s">
        <v>27</v>
      </c>
      <c r="E414" s="12">
        <v>130</v>
      </c>
      <c r="F414" s="20">
        <f t="shared" si="24"/>
        <v>41.380188439011967</v>
      </c>
      <c r="G414" s="20">
        <v>4</v>
      </c>
      <c r="H414" s="12">
        <v>8</v>
      </c>
      <c r="I414" s="9">
        <f t="shared" si="25"/>
        <v>0.13448561242678889</v>
      </c>
      <c r="J414" s="9">
        <f t="shared" si="26"/>
        <v>0.56106352171488361</v>
      </c>
      <c r="K414" s="9">
        <f t="shared" si="27"/>
        <v>1.7525353689408558</v>
      </c>
      <c r="L414" s="12" t="s">
        <v>142</v>
      </c>
      <c r="M414" s="12"/>
      <c r="N414" s="8" t="s">
        <v>45</v>
      </c>
      <c r="O414" s="35" t="s">
        <v>1189</v>
      </c>
      <c r="P414" s="35" t="s">
        <v>1190</v>
      </c>
    </row>
    <row r="415" spans="1:16" ht="15.75" x14ac:dyDescent="0.25">
      <c r="A415" s="12">
        <v>1653</v>
      </c>
      <c r="B415" s="12" t="s">
        <v>63</v>
      </c>
      <c r="C415" s="16" t="s">
        <v>93</v>
      </c>
      <c r="D415" s="31" t="s">
        <v>92</v>
      </c>
      <c r="E415" s="12">
        <v>58</v>
      </c>
      <c r="F415" s="20">
        <f t="shared" si="24"/>
        <v>18.46193022663611</v>
      </c>
      <c r="G415" s="20">
        <v>1</v>
      </c>
      <c r="H415" s="12">
        <v>4</v>
      </c>
      <c r="I415" s="9">
        <f t="shared" si="25"/>
        <v>2.6769798828622356E-2</v>
      </c>
      <c r="J415" s="9">
        <f t="shared" si="26"/>
        <v>-1.1507774223324514</v>
      </c>
      <c r="K415" s="9">
        <f t="shared" si="27"/>
        <v>0.31639070454380491</v>
      </c>
      <c r="L415" s="12" t="s">
        <v>142</v>
      </c>
      <c r="M415" s="12"/>
      <c r="N415" s="8" t="s">
        <v>45</v>
      </c>
      <c r="O415" s="35" t="s">
        <v>1191</v>
      </c>
      <c r="P415" s="35" t="s">
        <v>1192</v>
      </c>
    </row>
    <row r="416" spans="1:16" ht="15.75" x14ac:dyDescent="0.25">
      <c r="A416" s="12">
        <v>1654</v>
      </c>
      <c r="B416" s="12" t="s">
        <v>53</v>
      </c>
      <c r="C416" s="29" t="s">
        <v>146</v>
      </c>
      <c r="D416" s="23" t="s">
        <v>27</v>
      </c>
      <c r="E416" s="12">
        <v>124</v>
      </c>
      <c r="F416" s="20">
        <f t="shared" si="24"/>
        <v>39.470333587980647</v>
      </c>
      <c r="G416" s="20">
        <v>3</v>
      </c>
      <c r="H416" s="12">
        <v>7</v>
      </c>
      <c r="I416" s="9">
        <f t="shared" si="25"/>
        <v>0.12235803412274002</v>
      </c>
      <c r="J416" s="9">
        <f t="shared" si="26"/>
        <v>0.46084015294687664</v>
      </c>
      <c r="K416" s="9">
        <f t="shared" si="27"/>
        <v>1.58540540864248</v>
      </c>
      <c r="L416" s="12" t="s">
        <v>142</v>
      </c>
      <c r="M416" s="12"/>
      <c r="N416" s="8" t="s">
        <v>45</v>
      </c>
      <c r="O416" s="35" t="s">
        <v>1193</v>
      </c>
      <c r="P416" s="35" t="s">
        <v>694</v>
      </c>
    </row>
    <row r="417" spans="1:16" ht="15.75" x14ac:dyDescent="0.25">
      <c r="A417" s="12">
        <v>1655</v>
      </c>
      <c r="B417" s="12" t="s">
        <v>73</v>
      </c>
      <c r="C417" s="12" t="s">
        <v>130</v>
      </c>
      <c r="D417" s="23" t="s">
        <v>30</v>
      </c>
      <c r="E417" s="12">
        <v>126</v>
      </c>
      <c r="F417" s="20">
        <f t="shared" si="24"/>
        <v>40.106951871657756</v>
      </c>
      <c r="G417" s="20">
        <v>4</v>
      </c>
      <c r="H417" s="12">
        <v>9</v>
      </c>
      <c r="I417" s="9">
        <f t="shared" si="25"/>
        <v>0.12633689839572196</v>
      </c>
      <c r="J417" s="9">
        <f t="shared" si="26"/>
        <v>0.49477687694267747</v>
      </c>
      <c r="K417" s="9">
        <f t="shared" si="27"/>
        <v>1.6401322469065756</v>
      </c>
      <c r="L417" s="12" t="s">
        <v>142</v>
      </c>
      <c r="M417" s="12" t="s">
        <v>51</v>
      </c>
      <c r="N417" s="8" t="s">
        <v>45</v>
      </c>
      <c r="O417" s="35" t="s">
        <v>1194</v>
      </c>
      <c r="P417" s="35" t="s">
        <v>1195</v>
      </c>
    </row>
    <row r="418" spans="1:16" ht="15.75" x14ac:dyDescent="0.25">
      <c r="A418" s="12">
        <v>1656</v>
      </c>
      <c r="B418" s="12" t="s">
        <v>73</v>
      </c>
      <c r="C418" s="12" t="s">
        <v>130</v>
      </c>
      <c r="D418" s="23" t="s">
        <v>30</v>
      </c>
      <c r="E418" s="12">
        <v>150</v>
      </c>
      <c r="F418" s="20">
        <f t="shared" si="24"/>
        <v>47.746371275783041</v>
      </c>
      <c r="G418" s="20">
        <v>4</v>
      </c>
      <c r="H418" s="12">
        <v>8</v>
      </c>
      <c r="I418" s="9">
        <f t="shared" si="25"/>
        <v>0.17904889228418638</v>
      </c>
      <c r="J418" s="9">
        <f t="shared" si="26"/>
        <v>0.86458041107675232</v>
      </c>
      <c r="K418" s="9">
        <f t="shared" si="27"/>
        <v>2.3740097687672401</v>
      </c>
      <c r="L418" s="12" t="s">
        <v>142</v>
      </c>
      <c r="M418" s="12" t="s">
        <v>51</v>
      </c>
      <c r="N418" s="8" t="s">
        <v>45</v>
      </c>
      <c r="O418" s="35" t="s">
        <v>1196</v>
      </c>
      <c r="P418" s="35" t="s">
        <v>1197</v>
      </c>
    </row>
    <row r="419" spans="1:16" ht="15.75" x14ac:dyDescent="0.25">
      <c r="A419" s="12">
        <v>1657</v>
      </c>
      <c r="B419" s="12" t="s">
        <v>99</v>
      </c>
      <c r="C419" s="14" t="s">
        <v>135</v>
      </c>
      <c r="D419" s="12" t="s">
        <v>94</v>
      </c>
      <c r="E419" s="12">
        <v>45</v>
      </c>
      <c r="F419" s="20">
        <f t="shared" si="24"/>
        <v>14.323911382734913</v>
      </c>
      <c r="G419" s="20">
        <v>1</v>
      </c>
      <c r="H419" s="12">
        <v>3</v>
      </c>
      <c r="I419" s="9">
        <f t="shared" si="25"/>
        <v>1.611440030557678E-2</v>
      </c>
      <c r="J419" s="9">
        <f t="shared" si="26"/>
        <v>-1.6890459068985582</v>
      </c>
      <c r="K419" s="9">
        <f t="shared" si="27"/>
        <v>0.18469565680810318</v>
      </c>
      <c r="L419" s="12" t="s">
        <v>142</v>
      </c>
      <c r="M419" s="12" t="s">
        <v>51</v>
      </c>
      <c r="N419" s="8" t="s">
        <v>45</v>
      </c>
      <c r="O419" s="35" t="s">
        <v>1198</v>
      </c>
      <c r="P419" s="35" t="s">
        <v>1199</v>
      </c>
    </row>
    <row r="420" spans="1:16" ht="15.75" x14ac:dyDescent="0.25">
      <c r="A420" s="12">
        <v>1658</v>
      </c>
      <c r="B420" s="12" t="s">
        <v>73</v>
      </c>
      <c r="C420" s="12" t="s">
        <v>130</v>
      </c>
      <c r="D420" s="23" t="s">
        <v>30</v>
      </c>
      <c r="E420" s="12">
        <v>50</v>
      </c>
      <c r="F420" s="20">
        <f t="shared" si="24"/>
        <v>15.91545709192768</v>
      </c>
      <c r="G420" s="20">
        <v>1</v>
      </c>
      <c r="H420" s="12">
        <v>4</v>
      </c>
      <c r="I420" s="9">
        <f t="shared" si="25"/>
        <v>1.9894321364909599E-2</v>
      </c>
      <c r="J420" s="9">
        <f t="shared" si="26"/>
        <v>-1.465576253188309</v>
      </c>
      <c r="K420" s="9">
        <f t="shared" si="27"/>
        <v>0.23094487040739761</v>
      </c>
      <c r="L420" s="12" t="s">
        <v>142</v>
      </c>
      <c r="M420" s="12"/>
      <c r="N420" s="8" t="s">
        <v>45</v>
      </c>
      <c r="O420" s="35" t="s">
        <v>1200</v>
      </c>
      <c r="P420" s="35" t="s">
        <v>1201</v>
      </c>
    </row>
    <row r="421" spans="1:16" ht="15.75" x14ac:dyDescent="0.25">
      <c r="A421" s="12">
        <v>1659</v>
      </c>
      <c r="B421" s="12" t="s">
        <v>73</v>
      </c>
      <c r="C421" s="12" t="s">
        <v>130</v>
      </c>
      <c r="D421" s="23" t="s">
        <v>30</v>
      </c>
      <c r="E421" s="12">
        <v>89</v>
      </c>
      <c r="F421" s="20">
        <f t="shared" si="24"/>
        <v>28.329513623631271</v>
      </c>
      <c r="G421" s="20">
        <v>2</v>
      </c>
      <c r="H421" s="12">
        <v>7</v>
      </c>
      <c r="I421" s="9">
        <f t="shared" si="25"/>
        <v>6.3033167812579574E-2</v>
      </c>
      <c r="J421" s="9">
        <f t="shared" si="26"/>
        <v>-0.24257930749953793</v>
      </c>
      <c r="K421" s="9">
        <f t="shared" si="27"/>
        <v>0.78460152032650043</v>
      </c>
      <c r="L421" s="12" t="s">
        <v>142</v>
      </c>
      <c r="M421" s="12" t="s">
        <v>51</v>
      </c>
      <c r="N421" s="8" t="s">
        <v>45</v>
      </c>
      <c r="O421" s="35" t="s">
        <v>1202</v>
      </c>
      <c r="P421" s="35" t="s">
        <v>1195</v>
      </c>
    </row>
    <row r="422" spans="1:16" ht="15.75" x14ac:dyDescent="0.25">
      <c r="A422" s="12">
        <v>1660</v>
      </c>
      <c r="B422" s="12" t="s">
        <v>80</v>
      </c>
      <c r="C422" s="14" t="s">
        <v>90</v>
      </c>
      <c r="D422" s="15" t="s">
        <v>28</v>
      </c>
      <c r="E422" s="12">
        <v>161</v>
      </c>
      <c r="F422" s="20">
        <f t="shared" si="24"/>
        <v>51.247771836007132</v>
      </c>
      <c r="G422" s="20">
        <v>5</v>
      </c>
      <c r="H422" s="12">
        <v>13</v>
      </c>
      <c r="I422" s="9">
        <f t="shared" si="25"/>
        <v>0.2062722816399287</v>
      </c>
      <c r="J422" s="9">
        <f t="shared" si="26"/>
        <v>1.0146816104306398</v>
      </c>
      <c r="K422" s="9">
        <f t="shared" si="27"/>
        <v>2.7584849846986201</v>
      </c>
      <c r="L422" s="12" t="s">
        <v>143</v>
      </c>
      <c r="M422" s="12"/>
      <c r="N422" s="8" t="s">
        <v>45</v>
      </c>
      <c r="O422" s="35" t="s">
        <v>1203</v>
      </c>
      <c r="P422" s="35" t="s">
        <v>1204</v>
      </c>
    </row>
    <row r="423" spans="1:16" ht="15.75" x14ac:dyDescent="0.25">
      <c r="A423" s="12">
        <v>1661</v>
      </c>
      <c r="B423" s="12" t="s">
        <v>9</v>
      </c>
      <c r="C423" s="12" t="s">
        <v>129</v>
      </c>
      <c r="D423" s="12" t="s">
        <v>13</v>
      </c>
      <c r="E423" s="12">
        <v>35</v>
      </c>
      <c r="F423" s="20">
        <f t="shared" si="24"/>
        <v>11.140819964349376</v>
      </c>
      <c r="G423" s="20">
        <v>1</v>
      </c>
      <c r="H423" s="12">
        <v>3</v>
      </c>
      <c r="I423" s="9">
        <f t="shared" si="25"/>
        <v>9.7482174688057043E-3</v>
      </c>
      <c r="J423" s="9">
        <f t="shared" si="26"/>
        <v>-2.2220838092823607</v>
      </c>
      <c r="K423" s="9">
        <f t="shared" si="27"/>
        <v>0.10838302379668988</v>
      </c>
      <c r="L423" s="12" t="s">
        <v>142</v>
      </c>
      <c r="M423" s="12" t="s">
        <v>51</v>
      </c>
      <c r="N423" s="8" t="s">
        <v>45</v>
      </c>
      <c r="O423" s="35" t="s">
        <v>1205</v>
      </c>
      <c r="P423" s="35" t="s">
        <v>1206</v>
      </c>
    </row>
    <row r="424" spans="1:16" ht="15.75" x14ac:dyDescent="0.25">
      <c r="A424" s="12">
        <v>1662</v>
      </c>
      <c r="B424" s="12" t="s">
        <v>80</v>
      </c>
      <c r="C424" s="14" t="s">
        <v>90</v>
      </c>
      <c r="D424" s="15" t="s">
        <v>28</v>
      </c>
      <c r="E424" s="12">
        <v>89</v>
      </c>
      <c r="F424" s="20">
        <f t="shared" si="24"/>
        <v>28.329513623631271</v>
      </c>
      <c r="G424" s="20">
        <v>2</v>
      </c>
      <c r="H424" s="12">
        <v>12</v>
      </c>
      <c r="I424" s="9">
        <f t="shared" si="25"/>
        <v>6.3033167812579574E-2</v>
      </c>
      <c r="J424" s="9">
        <f t="shared" si="26"/>
        <v>-0.24257930749953793</v>
      </c>
      <c r="K424" s="9">
        <f t="shared" si="27"/>
        <v>0.78460152032650043</v>
      </c>
      <c r="L424" s="12" t="s">
        <v>143</v>
      </c>
      <c r="M424" s="12"/>
      <c r="N424" s="8" t="s">
        <v>45</v>
      </c>
      <c r="O424" s="35" t="s">
        <v>1207</v>
      </c>
      <c r="P424" s="35" t="s">
        <v>894</v>
      </c>
    </row>
    <row r="425" spans="1:16" ht="15.75" x14ac:dyDescent="0.25">
      <c r="A425" s="12">
        <v>1663</v>
      </c>
      <c r="B425" s="12" t="s">
        <v>53</v>
      </c>
      <c r="C425" s="29" t="s">
        <v>146</v>
      </c>
      <c r="D425" s="23" t="s">
        <v>27</v>
      </c>
      <c r="E425" s="12">
        <v>95</v>
      </c>
      <c r="F425" s="20">
        <f t="shared" si="24"/>
        <v>30.239368474662594</v>
      </c>
      <c r="G425" s="20">
        <v>3</v>
      </c>
      <c r="H425" s="12">
        <v>7</v>
      </c>
      <c r="I425" s="9">
        <f t="shared" si="25"/>
        <v>7.1818500127323645E-2</v>
      </c>
      <c r="J425" s="9">
        <f t="shared" si="26"/>
        <v>-0.10420416061665971</v>
      </c>
      <c r="K425" s="9">
        <f t="shared" si="27"/>
        <v>0.90104132148969274</v>
      </c>
      <c r="L425" s="12" t="s">
        <v>142</v>
      </c>
      <c r="M425" s="12"/>
      <c r="N425" s="8" t="s">
        <v>45</v>
      </c>
      <c r="O425" s="35" t="s">
        <v>1208</v>
      </c>
      <c r="P425" s="35" t="s">
        <v>1095</v>
      </c>
    </row>
    <row r="426" spans="1:16" ht="15.75" x14ac:dyDescent="0.25">
      <c r="A426" s="12">
        <v>1664</v>
      </c>
      <c r="B426" s="12" t="s">
        <v>53</v>
      </c>
      <c r="C426" s="29" t="s">
        <v>146</v>
      </c>
      <c r="D426" s="23" t="s">
        <v>27</v>
      </c>
      <c r="E426" s="12">
        <v>121</v>
      </c>
      <c r="F426" s="20">
        <f t="shared" si="24"/>
        <v>38.515406162464984</v>
      </c>
      <c r="G426" s="20">
        <v>3</v>
      </c>
      <c r="H426" s="12">
        <v>8</v>
      </c>
      <c r="I426" s="9">
        <f t="shared" si="25"/>
        <v>0.11650910364145654</v>
      </c>
      <c r="J426" s="9">
        <f t="shared" si="26"/>
        <v>0.40889469950928081</v>
      </c>
      <c r="K426" s="9">
        <f t="shared" si="27"/>
        <v>1.5051532187680081</v>
      </c>
      <c r="L426" s="12" t="s">
        <v>142</v>
      </c>
      <c r="M426" s="12"/>
      <c r="N426" s="8" t="s">
        <v>45</v>
      </c>
      <c r="O426" s="35" t="s">
        <v>1209</v>
      </c>
      <c r="P426" s="35" t="s">
        <v>1210</v>
      </c>
    </row>
    <row r="427" spans="1:16" ht="15.75" x14ac:dyDescent="0.25">
      <c r="A427" s="12">
        <v>1665</v>
      </c>
      <c r="B427" s="12" t="s">
        <v>73</v>
      </c>
      <c r="C427" s="12" t="s">
        <v>130</v>
      </c>
      <c r="D427" s="23" t="s">
        <v>30</v>
      </c>
      <c r="E427" s="12">
        <v>75</v>
      </c>
      <c r="F427" s="20">
        <f t="shared" si="24"/>
        <v>23.87318563789152</v>
      </c>
      <c r="G427" s="20">
        <v>2</v>
      </c>
      <c r="H427" s="12">
        <v>9</v>
      </c>
      <c r="I427" s="9">
        <f t="shared" si="25"/>
        <v>4.4762223071046596E-2</v>
      </c>
      <c r="J427" s="9">
        <f t="shared" si="26"/>
        <v>-0.60558475889089181</v>
      </c>
      <c r="K427" s="9">
        <f t="shared" si="27"/>
        <v>0.54575519810860063</v>
      </c>
      <c r="L427" s="12" t="s">
        <v>142</v>
      </c>
      <c r="M427" s="12"/>
      <c r="N427" s="8" t="s">
        <v>45</v>
      </c>
      <c r="O427" s="35" t="s">
        <v>1211</v>
      </c>
      <c r="P427" s="35" t="s">
        <v>1212</v>
      </c>
    </row>
    <row r="428" spans="1:16" ht="15.75" x14ac:dyDescent="0.25">
      <c r="A428" s="12">
        <v>1666</v>
      </c>
      <c r="B428" s="12" t="s">
        <v>80</v>
      </c>
      <c r="C428" s="14" t="s">
        <v>90</v>
      </c>
      <c r="D428" s="15" t="s">
        <v>28</v>
      </c>
      <c r="E428" s="12">
        <v>255</v>
      </c>
      <c r="F428" s="20">
        <f t="shared" si="24"/>
        <v>81.168831168831176</v>
      </c>
      <c r="G428" s="20">
        <v>8</v>
      </c>
      <c r="H428" s="12">
        <v>15</v>
      </c>
      <c r="I428" s="9">
        <f t="shared" si="25"/>
        <v>0.5174512987012988</v>
      </c>
      <c r="J428" s="9">
        <f t="shared" si="26"/>
        <v>1.9900429315796169</v>
      </c>
      <c r="K428" s="9">
        <f t="shared" si="27"/>
        <v>7.3158478364715247</v>
      </c>
      <c r="L428" s="12" t="s">
        <v>143</v>
      </c>
      <c r="M428" s="12"/>
      <c r="N428" s="8" t="s">
        <v>45</v>
      </c>
      <c r="O428" s="35" t="s">
        <v>1213</v>
      </c>
      <c r="P428" s="35" t="s">
        <v>1214</v>
      </c>
    </row>
    <row r="429" spans="1:16" ht="15.75" x14ac:dyDescent="0.25">
      <c r="A429" s="12">
        <v>1667</v>
      </c>
      <c r="B429" s="12" t="s">
        <v>15</v>
      </c>
      <c r="C429" s="12" t="s">
        <v>124</v>
      </c>
      <c r="D429" s="12" t="s">
        <v>26</v>
      </c>
      <c r="E429" s="12">
        <v>115</v>
      </c>
      <c r="F429" s="20">
        <f t="shared" si="24"/>
        <v>36.605551311433665</v>
      </c>
      <c r="G429" s="20">
        <v>3</v>
      </c>
      <c r="H429" s="12">
        <v>7</v>
      </c>
      <c r="I429" s="9">
        <f t="shared" si="25"/>
        <v>0.1052409600203718</v>
      </c>
      <c r="J429" s="9">
        <f t="shared" si="26"/>
        <v>0.30102399655704648</v>
      </c>
      <c r="K429" s="9">
        <f t="shared" si="27"/>
        <v>1.3512417662991014</v>
      </c>
      <c r="L429" s="12" t="s">
        <v>142</v>
      </c>
      <c r="M429" s="12" t="s">
        <v>51</v>
      </c>
      <c r="N429" s="8" t="s">
        <v>45</v>
      </c>
      <c r="O429" s="35" t="s">
        <v>1215</v>
      </c>
      <c r="P429" s="35" t="s">
        <v>1216</v>
      </c>
    </row>
    <row r="430" spans="1:16" ht="15.75" x14ac:dyDescent="0.25">
      <c r="A430" s="12">
        <v>1668</v>
      </c>
      <c r="B430" s="12" t="s">
        <v>63</v>
      </c>
      <c r="C430" s="16" t="s">
        <v>93</v>
      </c>
      <c r="D430" s="31" t="s">
        <v>92</v>
      </c>
      <c r="E430" s="12">
        <v>69</v>
      </c>
      <c r="F430" s="20">
        <f t="shared" si="24"/>
        <v>21.963330786860197</v>
      </c>
      <c r="G430" s="20">
        <v>2</v>
      </c>
      <c r="H430" s="12">
        <v>6</v>
      </c>
      <c r="I430" s="9">
        <f t="shared" si="25"/>
        <v>3.7886745607333835E-2</v>
      </c>
      <c r="J430" s="9">
        <f t="shared" si="26"/>
        <v>-0.78243715145061987</v>
      </c>
      <c r="K430" s="9">
        <f t="shared" si="27"/>
        <v>0.45729016672323475</v>
      </c>
      <c r="L430" s="12" t="s">
        <v>142</v>
      </c>
      <c r="M430" s="12"/>
      <c r="N430" s="8" t="s">
        <v>45</v>
      </c>
      <c r="O430" s="35" t="s">
        <v>1217</v>
      </c>
      <c r="P430" s="35" t="s">
        <v>1218</v>
      </c>
    </row>
    <row r="431" spans="1:16" ht="15.75" x14ac:dyDescent="0.25">
      <c r="A431" s="12">
        <v>1669</v>
      </c>
      <c r="B431" s="12" t="s">
        <v>104</v>
      </c>
      <c r="C431" s="17" t="s">
        <v>145</v>
      </c>
      <c r="D431" s="15" t="s">
        <v>28</v>
      </c>
      <c r="E431" s="12">
        <v>62</v>
      </c>
      <c r="F431" s="20">
        <f t="shared" si="24"/>
        <v>19.735166793990324</v>
      </c>
      <c r="G431" s="20">
        <v>2</v>
      </c>
      <c r="H431" s="12">
        <v>9</v>
      </c>
      <c r="I431" s="9">
        <f t="shared" si="25"/>
        <v>3.0589508530685004E-2</v>
      </c>
      <c r="J431" s="9">
        <f t="shared" si="26"/>
        <v>-1.0093250170207675</v>
      </c>
      <c r="K431" s="9">
        <f t="shared" si="27"/>
        <v>0.36446490417157018</v>
      </c>
      <c r="L431" s="12" t="s">
        <v>142</v>
      </c>
      <c r="M431" s="12"/>
      <c r="N431" s="8" t="s">
        <v>45</v>
      </c>
      <c r="O431" s="35" t="s">
        <v>1219</v>
      </c>
      <c r="P431" s="35" t="s">
        <v>862</v>
      </c>
    </row>
    <row r="432" spans="1:16" ht="15.75" x14ac:dyDescent="0.25">
      <c r="A432" s="12">
        <v>1670</v>
      </c>
      <c r="B432" s="12" t="s">
        <v>104</v>
      </c>
      <c r="C432" s="17" t="s">
        <v>145</v>
      </c>
      <c r="D432" s="15" t="s">
        <v>28</v>
      </c>
      <c r="E432" s="12">
        <v>41</v>
      </c>
      <c r="F432" s="20">
        <f t="shared" si="24"/>
        <v>13.050674815380697</v>
      </c>
      <c r="G432" s="20">
        <v>1</v>
      </c>
      <c r="H432" s="12">
        <v>5</v>
      </c>
      <c r="I432" s="9">
        <f t="shared" si="25"/>
        <v>1.3376941685765214E-2</v>
      </c>
      <c r="J432" s="9">
        <f t="shared" si="26"/>
        <v>-1.8864906942215693</v>
      </c>
      <c r="K432" s="9">
        <f t="shared" si="27"/>
        <v>0.15160289733901439</v>
      </c>
      <c r="L432" s="12" t="s">
        <v>142</v>
      </c>
      <c r="M432" s="12"/>
      <c r="N432" s="8" t="s">
        <v>45</v>
      </c>
      <c r="O432" s="35" t="s">
        <v>1219</v>
      </c>
      <c r="P432" s="35" t="s">
        <v>1220</v>
      </c>
    </row>
    <row r="433" spans="1:16" ht="15.75" x14ac:dyDescent="0.25">
      <c r="A433" s="12">
        <v>1671</v>
      </c>
      <c r="B433" s="12" t="s">
        <v>104</v>
      </c>
      <c r="C433" s="17" t="s">
        <v>145</v>
      </c>
      <c r="D433" s="15" t="s">
        <v>28</v>
      </c>
      <c r="E433" s="12">
        <v>58</v>
      </c>
      <c r="F433" s="20">
        <f t="shared" si="24"/>
        <v>18.46193022663611</v>
      </c>
      <c r="G433" s="20">
        <v>1</v>
      </c>
      <c r="H433" s="12">
        <v>5</v>
      </c>
      <c r="I433" s="9">
        <f t="shared" si="25"/>
        <v>2.6769798828622356E-2</v>
      </c>
      <c r="J433" s="9">
        <f t="shared" si="26"/>
        <v>-1.1507774223324514</v>
      </c>
      <c r="K433" s="9">
        <f t="shared" si="27"/>
        <v>0.31639070454380491</v>
      </c>
      <c r="L433" s="12" t="s">
        <v>142</v>
      </c>
      <c r="M433" s="12"/>
      <c r="N433" s="8" t="s">
        <v>45</v>
      </c>
      <c r="O433" s="35" t="s">
        <v>1221</v>
      </c>
      <c r="P433" s="35" t="s">
        <v>1222</v>
      </c>
    </row>
    <row r="434" spans="1:16" ht="15.75" x14ac:dyDescent="0.25">
      <c r="A434" s="12">
        <v>1672</v>
      </c>
      <c r="B434" s="12" t="s">
        <v>111</v>
      </c>
      <c r="C434" s="12" t="s">
        <v>148</v>
      </c>
      <c r="D434" s="12" t="s">
        <v>30</v>
      </c>
      <c r="E434" s="12">
        <v>84</v>
      </c>
      <c r="F434" s="20">
        <f t="shared" si="24"/>
        <v>26.737967914438503</v>
      </c>
      <c r="G434" s="20">
        <v>2</v>
      </c>
      <c r="H434" s="12">
        <v>8</v>
      </c>
      <c r="I434" s="9">
        <f t="shared" si="25"/>
        <v>5.6149732620320865E-2</v>
      </c>
      <c r="J434" s="9">
        <f t="shared" si="26"/>
        <v>-0.36521461735473792</v>
      </c>
      <c r="K434" s="9">
        <f t="shared" si="27"/>
        <v>0.69404768021551599</v>
      </c>
      <c r="L434" s="12" t="s">
        <v>142</v>
      </c>
      <c r="M434" s="12"/>
      <c r="N434" s="8" t="s">
        <v>45</v>
      </c>
      <c r="O434" s="35" t="s">
        <v>1223</v>
      </c>
      <c r="P434" s="35" t="s">
        <v>1224</v>
      </c>
    </row>
    <row r="435" spans="1:16" ht="15.75" x14ac:dyDescent="0.25">
      <c r="A435" s="12">
        <v>1673</v>
      </c>
      <c r="B435" s="12" t="s">
        <v>104</v>
      </c>
      <c r="C435" s="17" t="s">
        <v>145</v>
      </c>
      <c r="D435" s="15" t="s">
        <v>28</v>
      </c>
      <c r="E435" s="12">
        <v>90</v>
      </c>
      <c r="F435" s="20">
        <f t="shared" si="24"/>
        <v>28.647822765469826</v>
      </c>
      <c r="G435" s="20">
        <v>2</v>
      </c>
      <c r="H435" s="12">
        <v>7</v>
      </c>
      <c r="I435" s="9">
        <f t="shared" si="25"/>
        <v>6.445760122230712E-2</v>
      </c>
      <c r="J435" s="9">
        <f t="shared" si="26"/>
        <v>-0.21888073693091492</v>
      </c>
      <c r="K435" s="9">
        <f t="shared" si="27"/>
        <v>0.80341753048051878</v>
      </c>
      <c r="L435" s="12" t="s">
        <v>142</v>
      </c>
      <c r="M435" s="12"/>
      <c r="N435" s="8" t="s">
        <v>45</v>
      </c>
      <c r="O435" s="35" t="s">
        <v>1225</v>
      </c>
      <c r="P435" s="35" t="s">
        <v>1226</v>
      </c>
    </row>
    <row r="436" spans="1:16" ht="15.75" x14ac:dyDescent="0.25">
      <c r="A436" s="12">
        <v>1674</v>
      </c>
      <c r="B436" s="12" t="s">
        <v>63</v>
      </c>
      <c r="C436" s="16" t="s">
        <v>93</v>
      </c>
      <c r="D436" s="31" t="s">
        <v>92</v>
      </c>
      <c r="E436" s="12">
        <v>44</v>
      </c>
      <c r="F436" s="20">
        <f t="shared" si="24"/>
        <v>14.005602240896359</v>
      </c>
      <c r="G436" s="20">
        <v>1</v>
      </c>
      <c r="H436" s="12">
        <v>5</v>
      </c>
      <c r="I436" s="9">
        <f t="shared" si="25"/>
        <v>1.5406162464985993E-2</v>
      </c>
      <c r="J436" s="9">
        <f t="shared" si="26"/>
        <v>-1.7367108341607755</v>
      </c>
      <c r="K436" s="9">
        <f t="shared" si="27"/>
        <v>0.17609866680815789</v>
      </c>
      <c r="L436" s="12" t="s">
        <v>142</v>
      </c>
      <c r="M436" s="12"/>
      <c r="N436" s="8" t="s">
        <v>45</v>
      </c>
      <c r="O436" s="35" t="s">
        <v>1227</v>
      </c>
      <c r="P436" s="35" t="s">
        <v>562</v>
      </c>
    </row>
    <row r="437" spans="1:16" ht="15.75" x14ac:dyDescent="0.25">
      <c r="A437" s="12">
        <v>1675</v>
      </c>
      <c r="B437" s="12" t="s">
        <v>104</v>
      </c>
      <c r="C437" s="17" t="s">
        <v>145</v>
      </c>
      <c r="D437" s="15" t="s">
        <v>28</v>
      </c>
      <c r="E437" s="12">
        <v>100</v>
      </c>
      <c r="F437" s="20">
        <f t="shared" si="24"/>
        <v>31.830914183855359</v>
      </c>
      <c r="G437" s="20">
        <v>3</v>
      </c>
      <c r="H437" s="12">
        <v>10</v>
      </c>
      <c r="I437" s="9">
        <f t="shared" si="25"/>
        <v>7.9577285459638394E-2</v>
      </c>
      <c r="J437" s="9">
        <f t="shared" si="26"/>
        <v>4.5889167793351504E-3</v>
      </c>
      <c r="K437" s="9">
        <f t="shared" si="27"/>
        <v>1.0045994619821215</v>
      </c>
      <c r="L437" s="12" t="s">
        <v>142</v>
      </c>
      <c r="M437" s="12"/>
      <c r="N437" s="8" t="s">
        <v>45</v>
      </c>
      <c r="O437" s="35" t="s">
        <v>1228</v>
      </c>
      <c r="P437" s="35" t="s">
        <v>1229</v>
      </c>
    </row>
    <row r="438" spans="1:16" ht="15.75" x14ac:dyDescent="0.25">
      <c r="A438" s="12">
        <v>1676</v>
      </c>
      <c r="B438" s="12" t="s">
        <v>53</v>
      </c>
      <c r="C438" s="29" t="s">
        <v>146</v>
      </c>
      <c r="D438" s="23" t="s">
        <v>27</v>
      </c>
      <c r="E438" s="12">
        <v>196</v>
      </c>
      <c r="F438" s="20">
        <f t="shared" si="24"/>
        <v>62.388591800356508</v>
      </c>
      <c r="G438" s="20">
        <v>6</v>
      </c>
      <c r="H438" s="12">
        <v>12</v>
      </c>
      <c r="I438" s="9">
        <f t="shared" si="25"/>
        <v>0.3057040998217469</v>
      </c>
      <c r="J438" s="9">
        <f t="shared" si="26"/>
        <v>1.4319041445265208</v>
      </c>
      <c r="K438" s="9">
        <f t="shared" si="27"/>
        <v>4.1866636194216085</v>
      </c>
      <c r="L438" s="12" t="s">
        <v>143</v>
      </c>
      <c r="M438" s="12"/>
      <c r="N438" s="8" t="s">
        <v>45</v>
      </c>
      <c r="O438" s="35" t="s">
        <v>1230</v>
      </c>
      <c r="P438" s="35" t="s">
        <v>1231</v>
      </c>
    </row>
    <row r="439" spans="1:16" ht="15.75" x14ac:dyDescent="0.25">
      <c r="A439" s="12">
        <v>1677</v>
      </c>
      <c r="B439" s="12" t="s">
        <v>8</v>
      </c>
      <c r="C439" s="30" t="s">
        <v>151</v>
      </c>
      <c r="D439" s="12" t="s">
        <v>27</v>
      </c>
      <c r="E439" s="12">
        <v>210</v>
      </c>
      <c r="F439" s="20">
        <f t="shared" si="24"/>
        <v>66.844919786096256</v>
      </c>
      <c r="G439" s="20">
        <v>6</v>
      </c>
      <c r="H439" s="12">
        <v>8</v>
      </c>
      <c r="I439" s="9">
        <f t="shared" si="25"/>
        <v>0.35093582887700536</v>
      </c>
      <c r="J439" s="9">
        <f t="shared" si="26"/>
        <v>1.5782380249503438</v>
      </c>
      <c r="K439" s="9">
        <f t="shared" si="27"/>
        <v>4.8464090320478563</v>
      </c>
      <c r="L439" s="12" t="s">
        <v>142</v>
      </c>
      <c r="M439" s="12"/>
      <c r="N439" s="8" t="s">
        <v>45</v>
      </c>
      <c r="O439" s="35" t="s">
        <v>1232</v>
      </c>
      <c r="P439" s="35" t="s">
        <v>1233</v>
      </c>
    </row>
    <row r="440" spans="1:16" ht="15.75" x14ac:dyDescent="0.25">
      <c r="A440" s="12">
        <v>1678</v>
      </c>
      <c r="B440" s="12" t="s">
        <v>46</v>
      </c>
      <c r="C440" s="19" t="s">
        <v>149</v>
      </c>
      <c r="D440" s="12" t="s">
        <v>29</v>
      </c>
      <c r="E440" s="12">
        <v>33</v>
      </c>
      <c r="F440" s="20">
        <f t="shared" si="24"/>
        <v>10.504201680672269</v>
      </c>
      <c r="G440" s="20">
        <v>1</v>
      </c>
      <c r="H440" s="12">
        <v>3</v>
      </c>
      <c r="I440" s="9">
        <f t="shared" si="25"/>
        <v>8.6659663865546223E-3</v>
      </c>
      <c r="J440" s="9">
        <f t="shared" si="26"/>
        <v>-2.3468845098310025</v>
      </c>
      <c r="K440" s="9">
        <f t="shared" si="27"/>
        <v>9.5666747223737858E-2</v>
      </c>
      <c r="L440" s="12" t="s">
        <v>142</v>
      </c>
      <c r="M440" s="12"/>
      <c r="N440" s="8" t="s">
        <v>45</v>
      </c>
      <c r="O440" s="35" t="s">
        <v>1234</v>
      </c>
      <c r="P440" s="35" t="s">
        <v>1235</v>
      </c>
    </row>
    <row r="441" spans="1:16" ht="15.75" x14ac:dyDescent="0.25">
      <c r="A441" s="12">
        <v>1679</v>
      </c>
      <c r="B441" s="12" t="s">
        <v>55</v>
      </c>
      <c r="C441" s="30" t="s">
        <v>147</v>
      </c>
      <c r="D441" s="12" t="s">
        <v>113</v>
      </c>
      <c r="E441" s="12">
        <v>65</v>
      </c>
      <c r="F441" s="20">
        <f t="shared" si="24"/>
        <v>20.690094219505983</v>
      </c>
      <c r="G441" s="20">
        <v>2</v>
      </c>
      <c r="H441" s="12">
        <v>5</v>
      </c>
      <c r="I441" s="9">
        <f t="shared" si="25"/>
        <v>3.3621403106697222E-2</v>
      </c>
      <c r="J441" s="9">
        <f t="shared" si="26"/>
        <v>-0.90910164825276052</v>
      </c>
      <c r="K441" s="9">
        <f t="shared" si="27"/>
        <v>0.40288599484799426</v>
      </c>
      <c r="L441" s="12" t="s">
        <v>142</v>
      </c>
      <c r="M441" s="12"/>
      <c r="N441" s="8" t="s">
        <v>45</v>
      </c>
      <c r="O441" s="35" t="s">
        <v>1236</v>
      </c>
      <c r="P441" s="35" t="s">
        <v>1237</v>
      </c>
    </row>
    <row r="442" spans="1:16" ht="15.75" x14ac:dyDescent="0.25">
      <c r="A442" s="12">
        <v>1680</v>
      </c>
      <c r="B442" s="12" t="s">
        <v>115</v>
      </c>
      <c r="C442" s="12" t="s">
        <v>125</v>
      </c>
      <c r="D442" s="12" t="s">
        <v>35</v>
      </c>
      <c r="E442" s="12">
        <v>43</v>
      </c>
      <c r="F442" s="20">
        <f t="shared" si="24"/>
        <v>13.687293099057806</v>
      </c>
      <c r="G442" s="20">
        <v>1</v>
      </c>
      <c r="H442" s="12">
        <v>3</v>
      </c>
      <c r="I442" s="9">
        <f t="shared" si="25"/>
        <v>1.4713840081487146E-2</v>
      </c>
      <c r="J442" s="9">
        <f t="shared" si="26"/>
        <v>-1.7854716023153614</v>
      </c>
      <c r="K442" s="9">
        <f t="shared" si="27"/>
        <v>0.16771794617454117</v>
      </c>
      <c r="L442" s="12" t="s">
        <v>142</v>
      </c>
      <c r="M442" s="12"/>
      <c r="N442" s="8" t="s">
        <v>45</v>
      </c>
      <c r="O442" s="35" t="s">
        <v>1238</v>
      </c>
      <c r="P442" s="35" t="s">
        <v>1239</v>
      </c>
    </row>
    <row r="443" spans="1:16" ht="15.75" x14ac:dyDescent="0.25">
      <c r="A443" s="12">
        <v>1681</v>
      </c>
      <c r="B443" s="12" t="s">
        <v>80</v>
      </c>
      <c r="C443" s="14" t="s">
        <v>90</v>
      </c>
      <c r="D443" s="15" t="s">
        <v>28</v>
      </c>
      <c r="E443" s="12">
        <v>120</v>
      </c>
      <c r="F443" s="20">
        <f t="shared" si="24"/>
        <v>38.19709702062643</v>
      </c>
      <c r="G443" s="20">
        <v>3</v>
      </c>
      <c r="H443" s="12">
        <v>15</v>
      </c>
      <c r="I443" s="9">
        <f t="shared" si="25"/>
        <v>0.11459129106187928</v>
      </c>
      <c r="J443" s="9">
        <f t="shared" si="26"/>
        <v>0.39129293873931204</v>
      </c>
      <c r="K443" s="9">
        <f t="shared" si="27"/>
        <v>1.4788916746279441</v>
      </c>
      <c r="L443" s="12" t="s">
        <v>143</v>
      </c>
      <c r="M443" s="12"/>
      <c r="N443" s="8" t="s">
        <v>45</v>
      </c>
      <c r="O443" s="35" t="s">
        <v>1240</v>
      </c>
      <c r="P443" s="35" t="s">
        <v>1241</v>
      </c>
    </row>
    <row r="444" spans="1:16" ht="15.75" x14ac:dyDescent="0.25">
      <c r="A444" s="12">
        <v>1682</v>
      </c>
      <c r="B444" s="12" t="s">
        <v>73</v>
      </c>
      <c r="C444" s="12" t="s">
        <v>130</v>
      </c>
      <c r="D444" s="23" t="s">
        <v>30</v>
      </c>
      <c r="E444" s="12">
        <v>130</v>
      </c>
      <c r="F444" s="20">
        <f t="shared" si="24"/>
        <v>41.380188439011967</v>
      </c>
      <c r="G444" s="20">
        <v>4</v>
      </c>
      <c r="H444" s="12">
        <v>7</v>
      </c>
      <c r="I444" s="9">
        <f t="shared" si="25"/>
        <v>0.13448561242678889</v>
      </c>
      <c r="J444" s="9">
        <f t="shared" si="26"/>
        <v>0.56106352171488361</v>
      </c>
      <c r="K444" s="9">
        <f t="shared" si="27"/>
        <v>1.7525353689408558</v>
      </c>
      <c r="L444" s="12" t="s">
        <v>142</v>
      </c>
      <c r="M444" s="12" t="s">
        <v>51</v>
      </c>
      <c r="N444" s="8" t="s">
        <v>45</v>
      </c>
      <c r="O444" s="35" t="s">
        <v>1242</v>
      </c>
      <c r="P444" s="35" t="s">
        <v>552</v>
      </c>
    </row>
    <row r="445" spans="1:16" ht="15.75" x14ac:dyDescent="0.25">
      <c r="A445" s="144" t="s">
        <v>40</v>
      </c>
      <c r="B445" s="26" t="s">
        <v>24</v>
      </c>
      <c r="C445" s="13" t="s">
        <v>5</v>
      </c>
      <c r="D445" s="26" t="s">
        <v>23</v>
      </c>
      <c r="E445" s="13" t="s">
        <v>0</v>
      </c>
      <c r="F445" s="13" t="s">
        <v>1</v>
      </c>
      <c r="G445" s="26" t="s">
        <v>41</v>
      </c>
      <c r="H445" s="13" t="s">
        <v>4</v>
      </c>
      <c r="I445" s="26" t="s">
        <v>42</v>
      </c>
      <c r="J445" s="27" t="s">
        <v>43</v>
      </c>
      <c r="K445" s="27" t="s">
        <v>44</v>
      </c>
      <c r="L445" s="28" t="s">
        <v>37</v>
      </c>
      <c r="M445" s="28" t="s">
        <v>38</v>
      </c>
      <c r="N445" s="28" t="s">
        <v>39</v>
      </c>
      <c r="O445" s="11" t="s">
        <v>108</v>
      </c>
      <c r="P445" s="11" t="s">
        <v>109</v>
      </c>
    </row>
    <row r="446" spans="1:16" ht="15.75" x14ac:dyDescent="0.25">
      <c r="A446" s="12">
        <v>1683</v>
      </c>
      <c r="B446" s="12" t="s">
        <v>55</v>
      </c>
      <c r="C446" s="30" t="s">
        <v>147</v>
      </c>
      <c r="D446" s="12" t="s">
        <v>113</v>
      </c>
      <c r="E446" s="12">
        <v>42</v>
      </c>
      <c r="F446" s="20">
        <f t="shared" si="24"/>
        <v>13.368983957219251</v>
      </c>
      <c r="G446" s="20">
        <v>1</v>
      </c>
      <c r="H446" s="12">
        <v>3</v>
      </c>
      <c r="I446" s="9">
        <f t="shared" si="25"/>
        <v>1.4037433155080216E-2</v>
      </c>
      <c r="J446" s="9">
        <f t="shared" si="26"/>
        <v>-1.8353797873223829</v>
      </c>
      <c r="K446" s="9">
        <f t="shared" si="27"/>
        <v>0.15955289409340709</v>
      </c>
      <c r="L446" s="12" t="s">
        <v>142</v>
      </c>
      <c r="M446" s="12"/>
      <c r="N446" s="8" t="s">
        <v>45</v>
      </c>
      <c r="O446" s="35" t="s">
        <v>1243</v>
      </c>
      <c r="P446" s="35" t="s">
        <v>1244</v>
      </c>
    </row>
    <row r="447" spans="1:16" ht="15.75" x14ac:dyDescent="0.25">
      <c r="A447" s="12">
        <v>1684</v>
      </c>
      <c r="B447" s="12" t="s">
        <v>53</v>
      </c>
      <c r="C447" s="29" t="s">
        <v>146</v>
      </c>
      <c r="D447" s="23" t="s">
        <v>27</v>
      </c>
      <c r="E447" s="12">
        <v>221</v>
      </c>
      <c r="F447" s="20">
        <f t="shared" si="24"/>
        <v>70.346320346320354</v>
      </c>
      <c r="G447" s="20">
        <v>7</v>
      </c>
      <c r="H447" s="12">
        <v>12</v>
      </c>
      <c r="I447" s="9">
        <f t="shared" si="25"/>
        <v>0.38866341991342002</v>
      </c>
      <c r="J447" s="9">
        <f t="shared" si="26"/>
        <v>1.6865260422177473</v>
      </c>
      <c r="K447" s="9">
        <f t="shared" si="27"/>
        <v>5.4006863223075632</v>
      </c>
      <c r="L447" s="12" t="s">
        <v>143</v>
      </c>
      <c r="M447" s="12"/>
      <c r="N447" s="8" t="s">
        <v>45</v>
      </c>
      <c r="O447" s="35" t="s">
        <v>1245</v>
      </c>
      <c r="P447" s="35" t="s">
        <v>1246</v>
      </c>
    </row>
    <row r="448" spans="1:16" ht="15.75" x14ac:dyDescent="0.25">
      <c r="A448" s="12">
        <v>1685</v>
      </c>
      <c r="B448" s="12" t="s">
        <v>111</v>
      </c>
      <c r="C448" s="12" t="s">
        <v>148</v>
      </c>
      <c r="D448" s="12" t="s">
        <v>30</v>
      </c>
      <c r="E448" s="12">
        <v>64</v>
      </c>
      <c r="F448" s="20">
        <f t="shared" si="24"/>
        <v>20.371785077667433</v>
      </c>
      <c r="G448" s="20">
        <v>2</v>
      </c>
      <c r="H448" s="12">
        <v>7</v>
      </c>
      <c r="I448" s="9">
        <f t="shared" si="25"/>
        <v>3.2594856124267893E-2</v>
      </c>
      <c r="J448" s="9">
        <f t="shared" si="26"/>
        <v>-0.94198602789554275</v>
      </c>
      <c r="K448" s="9">
        <f t="shared" si="27"/>
        <v>0.38985280744899331</v>
      </c>
      <c r="L448" s="12" t="s">
        <v>142</v>
      </c>
      <c r="M448" s="12"/>
      <c r="N448" s="8" t="s">
        <v>45</v>
      </c>
      <c r="O448" s="35" t="s">
        <v>1247</v>
      </c>
      <c r="P448" s="35" t="s">
        <v>1248</v>
      </c>
    </row>
    <row r="449" spans="1:16" ht="15.75" x14ac:dyDescent="0.25">
      <c r="A449" s="12">
        <v>1686</v>
      </c>
      <c r="B449" s="12" t="s">
        <v>104</v>
      </c>
      <c r="C449" s="17" t="s">
        <v>145</v>
      </c>
      <c r="D449" s="15" t="s">
        <v>28</v>
      </c>
      <c r="E449" s="12">
        <v>90</v>
      </c>
      <c r="F449" s="20">
        <f t="shared" si="24"/>
        <v>28.647822765469826</v>
      </c>
      <c r="G449" s="20">
        <v>2</v>
      </c>
      <c r="H449" s="12">
        <v>7</v>
      </c>
      <c r="I449" s="9">
        <f t="shared" si="25"/>
        <v>6.445760122230712E-2</v>
      </c>
      <c r="J449" s="9">
        <f t="shared" si="26"/>
        <v>-0.21888073693091492</v>
      </c>
      <c r="K449" s="9">
        <f t="shared" si="27"/>
        <v>0.80341753048051878</v>
      </c>
      <c r="L449" s="12" t="s">
        <v>142</v>
      </c>
      <c r="M449" s="12"/>
      <c r="N449" s="8" t="s">
        <v>45</v>
      </c>
      <c r="O449" s="35" t="s">
        <v>1249</v>
      </c>
      <c r="P449" s="35" t="s">
        <v>1250</v>
      </c>
    </row>
    <row r="450" spans="1:16" ht="15.75" x14ac:dyDescent="0.25">
      <c r="A450" s="12">
        <v>1687</v>
      </c>
      <c r="B450" s="12" t="s">
        <v>53</v>
      </c>
      <c r="C450" s="29" t="s">
        <v>146</v>
      </c>
      <c r="D450" s="23" t="s">
        <v>27</v>
      </c>
      <c r="E450" s="12">
        <v>230</v>
      </c>
      <c r="F450" s="20">
        <f t="shared" si="24"/>
        <v>73.21110262286733</v>
      </c>
      <c r="G450" s="20">
        <v>7</v>
      </c>
      <c r="H450" s="12">
        <v>10</v>
      </c>
      <c r="I450" s="9">
        <f t="shared" si="25"/>
        <v>0.42096384008148718</v>
      </c>
      <c r="J450" s="9">
        <f t="shared" si="26"/>
        <v>1.7711891665246915</v>
      </c>
      <c r="K450" s="9">
        <f t="shared" si="27"/>
        <v>5.8778389363540837</v>
      </c>
      <c r="L450" s="12" t="s">
        <v>142</v>
      </c>
      <c r="M450" s="12"/>
      <c r="N450" s="8" t="s">
        <v>45</v>
      </c>
      <c r="O450" s="35" t="s">
        <v>1251</v>
      </c>
      <c r="P450" s="35" t="s">
        <v>1252</v>
      </c>
    </row>
    <row r="451" spans="1:16" ht="15.75" x14ac:dyDescent="0.25">
      <c r="A451" s="12">
        <v>1688</v>
      </c>
      <c r="B451" s="12" t="s">
        <v>111</v>
      </c>
      <c r="C451" s="12" t="s">
        <v>148</v>
      </c>
      <c r="D451" s="12" t="s">
        <v>30</v>
      </c>
      <c r="E451" s="12">
        <v>72</v>
      </c>
      <c r="F451" s="20">
        <f t="shared" si="24"/>
        <v>22.918258212375861</v>
      </c>
      <c r="G451" s="20">
        <v>2</v>
      </c>
      <c r="H451" s="12">
        <v>8</v>
      </c>
      <c r="I451" s="9">
        <f t="shared" si="25"/>
        <v>4.1252864782276556E-2</v>
      </c>
      <c r="J451" s="9">
        <f t="shared" si="26"/>
        <v>-0.69216820926835343</v>
      </c>
      <c r="K451" s="9">
        <f t="shared" si="27"/>
        <v>0.50048972532019842</v>
      </c>
      <c r="L451" s="12" t="s">
        <v>142</v>
      </c>
      <c r="M451" s="12"/>
      <c r="N451" s="8" t="s">
        <v>45</v>
      </c>
      <c r="O451" s="35" t="s">
        <v>1253</v>
      </c>
      <c r="P451" s="35" t="s">
        <v>522</v>
      </c>
    </row>
    <row r="452" spans="1:16" ht="15.75" x14ac:dyDescent="0.25">
      <c r="A452" s="12">
        <v>1689</v>
      </c>
      <c r="B452" s="12" t="s">
        <v>53</v>
      </c>
      <c r="C452" s="29" t="s">
        <v>146</v>
      </c>
      <c r="D452" s="23" t="s">
        <v>27</v>
      </c>
      <c r="E452" s="12">
        <v>152</v>
      </c>
      <c r="F452" s="20">
        <f t="shared" si="24"/>
        <v>48.38298955946015</v>
      </c>
      <c r="G452" s="20">
        <v>4</v>
      </c>
      <c r="H452" s="12">
        <v>11</v>
      </c>
      <c r="I452" s="9">
        <f t="shared" si="25"/>
        <v>0.18385536032594857</v>
      </c>
      <c r="J452" s="9">
        <f t="shared" si="26"/>
        <v>0.8926735370135459</v>
      </c>
      <c r="K452" s="9">
        <f t="shared" si="27"/>
        <v>2.4416487712164776</v>
      </c>
      <c r="L452" s="12" t="s">
        <v>143</v>
      </c>
      <c r="M452" s="12"/>
      <c r="N452" s="8" t="s">
        <v>45</v>
      </c>
      <c r="O452" s="35" t="s">
        <v>1254</v>
      </c>
      <c r="P452" s="35" t="s">
        <v>1255</v>
      </c>
    </row>
    <row r="453" spans="1:16" ht="15.75" x14ac:dyDescent="0.25">
      <c r="A453" s="12">
        <v>1690</v>
      </c>
      <c r="B453" s="12" t="s">
        <v>104</v>
      </c>
      <c r="C453" s="17" t="s">
        <v>145</v>
      </c>
      <c r="D453" s="15" t="s">
        <v>28</v>
      </c>
      <c r="E453" s="12">
        <v>77</v>
      </c>
      <c r="F453" s="20">
        <f t="shared" si="24"/>
        <v>24.509803921568629</v>
      </c>
      <c r="G453" s="20">
        <v>2</v>
      </c>
      <c r="H453" s="12">
        <v>9</v>
      </c>
      <c r="I453" s="9">
        <f t="shared" si="25"/>
        <v>4.7181372549019614E-2</v>
      </c>
      <c r="J453" s="9">
        <f t="shared" si="26"/>
        <v>-0.54976574794974287</v>
      </c>
      <c r="K453" s="9">
        <f t="shared" si="27"/>
        <v>0.57708497788747848</v>
      </c>
      <c r="L453" s="12" t="s">
        <v>142</v>
      </c>
      <c r="M453" s="12"/>
      <c r="N453" s="8" t="s">
        <v>45</v>
      </c>
      <c r="O453" s="35" t="s">
        <v>1256</v>
      </c>
      <c r="P453" s="35" t="s">
        <v>1257</v>
      </c>
    </row>
    <row r="454" spans="1:16" ht="15.75" x14ac:dyDescent="0.25">
      <c r="A454" s="12">
        <v>1691</v>
      </c>
      <c r="B454" s="12" t="s">
        <v>53</v>
      </c>
      <c r="C454" s="29" t="s">
        <v>146</v>
      </c>
      <c r="D454" s="23" t="s">
        <v>27</v>
      </c>
      <c r="E454" s="12">
        <v>160</v>
      </c>
      <c r="F454" s="20">
        <f t="shared" si="24"/>
        <v>50.929462694168578</v>
      </c>
      <c r="G454" s="20">
        <v>5</v>
      </c>
      <c r="H454" s="12">
        <v>12</v>
      </c>
      <c r="I454" s="9">
        <f t="shared" si="25"/>
        <v>0.20371785077667434</v>
      </c>
      <c r="J454" s="9">
        <f t="shared" si="26"/>
        <v>1.0014666144095399</v>
      </c>
      <c r="K454" s="9">
        <f t="shared" si="27"/>
        <v>2.7222714246423578</v>
      </c>
      <c r="L454" s="12" t="s">
        <v>143</v>
      </c>
      <c r="M454" s="12"/>
      <c r="N454" s="8" t="s">
        <v>45</v>
      </c>
      <c r="O454" s="35" t="s">
        <v>1258</v>
      </c>
      <c r="P454" s="35" t="s">
        <v>1259</v>
      </c>
    </row>
    <row r="455" spans="1:16" ht="15.75" x14ac:dyDescent="0.25">
      <c r="A455" s="12">
        <v>1692</v>
      </c>
      <c r="B455" s="12" t="s">
        <v>9</v>
      </c>
      <c r="C455" s="12" t="s">
        <v>129</v>
      </c>
      <c r="D455" s="12" t="s">
        <v>13</v>
      </c>
      <c r="E455" s="12">
        <v>53</v>
      </c>
      <c r="F455" s="20">
        <f t="shared" si="24"/>
        <v>16.870384517443341</v>
      </c>
      <c r="G455" s="20">
        <v>1</v>
      </c>
      <c r="H455" s="12">
        <v>4</v>
      </c>
      <c r="I455" s="9">
        <f t="shared" si="25"/>
        <v>2.2353259485612426E-2</v>
      </c>
      <c r="J455" s="9">
        <f t="shared" si="26"/>
        <v>-1.3419878990573562</v>
      </c>
      <c r="K455" s="9">
        <f t="shared" si="27"/>
        <v>0.26132566285327374</v>
      </c>
      <c r="L455" s="12" t="s">
        <v>142</v>
      </c>
      <c r="M455" s="12" t="s">
        <v>51</v>
      </c>
      <c r="N455" s="8" t="s">
        <v>45</v>
      </c>
      <c r="O455" s="35" t="s">
        <v>1260</v>
      </c>
      <c r="P455" s="35" t="s">
        <v>1261</v>
      </c>
    </row>
    <row r="456" spans="1:16" ht="15.75" x14ac:dyDescent="0.25">
      <c r="A456" s="12">
        <v>1693</v>
      </c>
      <c r="B456" s="12" t="s">
        <v>104</v>
      </c>
      <c r="C456" s="17" t="s">
        <v>145</v>
      </c>
      <c r="D456" s="15" t="s">
        <v>28</v>
      </c>
      <c r="E456" s="12">
        <v>65</v>
      </c>
      <c r="F456" s="20">
        <f t="shared" si="24"/>
        <v>20.690094219505983</v>
      </c>
      <c r="G456" s="20">
        <v>2</v>
      </c>
      <c r="H456" s="12">
        <v>7</v>
      </c>
      <c r="I456" s="9">
        <f t="shared" si="25"/>
        <v>3.3621403106697222E-2</v>
      </c>
      <c r="J456" s="9">
        <f t="shared" si="26"/>
        <v>-0.90910164825276052</v>
      </c>
      <c r="K456" s="9">
        <f t="shared" si="27"/>
        <v>0.40288599484799426</v>
      </c>
      <c r="L456" s="12" t="s">
        <v>142</v>
      </c>
      <c r="M456" s="12"/>
      <c r="N456" s="8" t="s">
        <v>45</v>
      </c>
      <c r="O456" s="35" t="s">
        <v>1262</v>
      </c>
      <c r="P456" s="35" t="s">
        <v>1252</v>
      </c>
    </row>
    <row r="457" spans="1:16" ht="15.75" x14ac:dyDescent="0.25">
      <c r="A457" s="12">
        <v>1694</v>
      </c>
      <c r="B457" s="12" t="s">
        <v>9</v>
      </c>
      <c r="C457" s="12" t="s">
        <v>129</v>
      </c>
      <c r="D457" s="12" t="s">
        <v>13</v>
      </c>
      <c r="E457" s="12">
        <v>120</v>
      </c>
      <c r="F457" s="20">
        <f t="shared" si="24"/>
        <v>38.19709702062643</v>
      </c>
      <c r="G457" s="20">
        <v>3</v>
      </c>
      <c r="H457" s="12">
        <v>5</v>
      </c>
      <c r="I457" s="9">
        <f t="shared" si="25"/>
        <v>0.11459129106187928</v>
      </c>
      <c r="J457" s="9">
        <f t="shared" si="26"/>
        <v>0.39129293873931204</v>
      </c>
      <c r="K457" s="9">
        <f t="shared" si="27"/>
        <v>1.4788916746279441</v>
      </c>
      <c r="L457" s="12" t="s">
        <v>142</v>
      </c>
      <c r="M457" s="12" t="s">
        <v>48</v>
      </c>
      <c r="N457" s="8" t="s">
        <v>45</v>
      </c>
      <c r="O457" s="35" t="s">
        <v>1263</v>
      </c>
      <c r="P457" s="35" t="s">
        <v>1264</v>
      </c>
    </row>
    <row r="458" spans="1:16" ht="15.75" x14ac:dyDescent="0.25">
      <c r="A458" s="12">
        <v>1695</v>
      </c>
      <c r="B458" s="12" t="s">
        <v>63</v>
      </c>
      <c r="C458" s="16" t="s">
        <v>93</v>
      </c>
      <c r="D458" s="31" t="s">
        <v>92</v>
      </c>
      <c r="E458" s="12">
        <v>74</v>
      </c>
      <c r="F458" s="20">
        <f t="shared" si="24"/>
        <v>23.554876496052966</v>
      </c>
      <c r="G458" s="20">
        <v>2</v>
      </c>
      <c r="H458" s="12">
        <v>4</v>
      </c>
      <c r="I458" s="9">
        <f t="shared" si="25"/>
        <v>4.3576521517697982E-2</v>
      </c>
      <c r="J458" s="9">
        <f t="shared" si="26"/>
        <v>-0.6340549850153625</v>
      </c>
      <c r="K458" s="9">
        <f t="shared" si="27"/>
        <v>0.53043652199980107</v>
      </c>
      <c r="L458" s="12" t="s">
        <v>142</v>
      </c>
      <c r="M458" s="12"/>
      <c r="N458" s="8" t="s">
        <v>45</v>
      </c>
      <c r="O458" s="35" t="s">
        <v>1265</v>
      </c>
      <c r="P458" s="35" t="s">
        <v>1266</v>
      </c>
    </row>
    <row r="459" spans="1:16" ht="15.75" x14ac:dyDescent="0.25">
      <c r="A459" s="12">
        <v>1696</v>
      </c>
      <c r="B459" s="12" t="s">
        <v>88</v>
      </c>
      <c r="C459" s="14" t="s">
        <v>132</v>
      </c>
      <c r="D459" s="12" t="s">
        <v>89</v>
      </c>
      <c r="E459" s="12">
        <v>40</v>
      </c>
      <c r="F459" s="20">
        <f t="shared" si="24"/>
        <v>12.732365673542144</v>
      </c>
      <c r="G459" s="20">
        <v>1</v>
      </c>
      <c r="H459" s="12">
        <v>2</v>
      </c>
      <c r="I459" s="9">
        <f t="shared" si="25"/>
        <v>1.2732365673542146E-2</v>
      </c>
      <c r="J459" s="9">
        <f t="shared" si="26"/>
        <v>-1.9388637255257484</v>
      </c>
      <c r="K459" s="9">
        <f t="shared" si="27"/>
        <v>0.14386732971233054</v>
      </c>
      <c r="L459" s="12" t="s">
        <v>142</v>
      </c>
      <c r="M459" s="12" t="s">
        <v>51</v>
      </c>
      <c r="N459" s="8" t="s">
        <v>45</v>
      </c>
      <c r="O459" s="35" t="s">
        <v>1267</v>
      </c>
      <c r="P459" s="35" t="s">
        <v>1268</v>
      </c>
    </row>
    <row r="460" spans="1:16" ht="15.75" x14ac:dyDescent="0.25">
      <c r="A460" s="12">
        <v>1697</v>
      </c>
      <c r="B460" s="12" t="s">
        <v>80</v>
      </c>
      <c r="C460" s="14" t="s">
        <v>90</v>
      </c>
      <c r="D460" s="15" t="s">
        <v>28</v>
      </c>
      <c r="E460" s="12">
        <v>110</v>
      </c>
      <c r="F460" s="20">
        <f t="shared" si="24"/>
        <v>35.0140056022409</v>
      </c>
      <c r="G460" s="20">
        <v>3</v>
      </c>
      <c r="H460" s="12">
        <v>13</v>
      </c>
      <c r="I460" s="9">
        <f t="shared" si="25"/>
        <v>9.6288515406162484E-2</v>
      </c>
      <c r="J460" s="9">
        <f t="shared" si="26"/>
        <v>0.20674180814430887</v>
      </c>
      <c r="K460" s="9">
        <f t="shared" si="27"/>
        <v>1.229665041291734</v>
      </c>
      <c r="L460" s="12" t="s">
        <v>143</v>
      </c>
      <c r="M460" s="12"/>
      <c r="N460" s="8" t="s">
        <v>45</v>
      </c>
      <c r="O460" s="35" t="s">
        <v>1269</v>
      </c>
      <c r="P460" s="35" t="s">
        <v>484</v>
      </c>
    </row>
    <row r="461" spans="1:16" ht="15.75" x14ac:dyDescent="0.25">
      <c r="A461" s="12">
        <v>1698</v>
      </c>
      <c r="B461" s="12" t="s">
        <v>104</v>
      </c>
      <c r="C461" s="17" t="s">
        <v>145</v>
      </c>
      <c r="D461" s="15" t="s">
        <v>28</v>
      </c>
      <c r="E461" s="12">
        <v>118</v>
      </c>
      <c r="F461" s="20">
        <f t="shared" si="24"/>
        <v>37.560478736949328</v>
      </c>
      <c r="G461" s="20">
        <v>3</v>
      </c>
      <c r="H461" s="12">
        <v>9</v>
      </c>
      <c r="I461" s="9">
        <f t="shared" si="25"/>
        <v>0.11080341227400051</v>
      </c>
      <c r="J461" s="9">
        <f t="shared" si="26"/>
        <v>0.35564504079026893</v>
      </c>
      <c r="K461" s="9">
        <f t="shared" si="27"/>
        <v>1.427100895742516</v>
      </c>
      <c r="L461" s="12" t="s">
        <v>142</v>
      </c>
      <c r="M461" s="12"/>
      <c r="N461" s="8" t="s">
        <v>45</v>
      </c>
      <c r="O461" s="35" t="s">
        <v>1270</v>
      </c>
      <c r="P461" s="35" t="s">
        <v>1271</v>
      </c>
    </row>
    <row r="462" spans="1:16" ht="15.75" x14ac:dyDescent="0.25">
      <c r="A462" s="12">
        <v>1699</v>
      </c>
      <c r="B462" s="12" t="s">
        <v>99</v>
      </c>
      <c r="C462" s="14" t="s">
        <v>135</v>
      </c>
      <c r="D462" s="12" t="s">
        <v>94</v>
      </c>
      <c r="E462" s="12">
        <v>40</v>
      </c>
      <c r="F462" s="20">
        <f t="shared" ref="F462:F527" si="28">E462/3.1416</f>
        <v>12.732365673542144</v>
      </c>
      <c r="G462" s="20">
        <v>1</v>
      </c>
      <c r="H462" s="12">
        <v>2</v>
      </c>
      <c r="I462" s="9">
        <f t="shared" ref="I462:I527" si="29">(3.1416*((F462/100)^2)/4)</f>
        <v>1.2732365673542146E-2</v>
      </c>
      <c r="J462" s="9">
        <f t="shared" ref="J462:J527" si="30">(((LN(F462))*2.121)+(-7.335))</f>
        <v>-1.9388637255257484</v>
      </c>
      <c r="K462" s="9">
        <f t="shared" ref="K462:K527" si="31">EXP(J462)</f>
        <v>0.14386732971233054</v>
      </c>
      <c r="L462" s="12" t="s">
        <v>142</v>
      </c>
      <c r="M462" s="12" t="s">
        <v>51</v>
      </c>
      <c r="N462" s="8" t="s">
        <v>45</v>
      </c>
      <c r="O462" s="35" t="s">
        <v>1272</v>
      </c>
      <c r="P462" s="35" t="s">
        <v>1273</v>
      </c>
    </row>
    <row r="463" spans="1:16" ht="15.75" x14ac:dyDescent="0.25">
      <c r="A463" s="12">
        <v>1700</v>
      </c>
      <c r="B463" s="12" t="s">
        <v>111</v>
      </c>
      <c r="C463" s="12" t="s">
        <v>148</v>
      </c>
      <c r="D463" s="12" t="s">
        <v>30</v>
      </c>
      <c r="E463" s="12">
        <v>61</v>
      </c>
      <c r="F463" s="20">
        <f t="shared" si="28"/>
        <v>19.416857652151769</v>
      </c>
      <c r="G463" s="20">
        <v>1</v>
      </c>
      <c r="H463" s="12">
        <v>6</v>
      </c>
      <c r="I463" s="9">
        <f t="shared" si="29"/>
        <v>2.9610707919531448E-2</v>
      </c>
      <c r="J463" s="9">
        <f t="shared" si="30"/>
        <v>-1.0438135817898138</v>
      </c>
      <c r="K463" s="9">
        <f t="shared" si="31"/>
        <v>0.35210932057348859</v>
      </c>
      <c r="L463" s="12" t="s">
        <v>142</v>
      </c>
      <c r="M463" s="12"/>
      <c r="N463" s="8" t="s">
        <v>45</v>
      </c>
      <c r="O463" s="35" t="s">
        <v>1274</v>
      </c>
      <c r="P463" s="35" t="s">
        <v>490</v>
      </c>
    </row>
    <row r="464" spans="1:16" ht="15.75" x14ac:dyDescent="0.25">
      <c r="A464" s="12">
        <v>1701</v>
      </c>
      <c r="B464" s="12" t="s">
        <v>111</v>
      </c>
      <c r="C464" s="12" t="s">
        <v>148</v>
      </c>
      <c r="D464" s="12" t="s">
        <v>30</v>
      </c>
      <c r="E464" s="12">
        <v>55</v>
      </c>
      <c r="F464" s="20">
        <f t="shared" si="28"/>
        <v>17.50700280112045</v>
      </c>
      <c r="G464" s="20">
        <v>1</v>
      </c>
      <c r="H464" s="12">
        <v>7</v>
      </c>
      <c r="I464" s="9">
        <f t="shared" si="29"/>
        <v>2.4072128851540621E-2</v>
      </c>
      <c r="J464" s="9">
        <f t="shared" si="30"/>
        <v>-1.2634233618233353</v>
      </c>
      <c r="K464" s="9">
        <f t="shared" si="31"/>
        <v>0.28268463636772356</v>
      </c>
      <c r="L464" s="12" t="s">
        <v>142</v>
      </c>
      <c r="M464" s="12"/>
      <c r="N464" s="8" t="s">
        <v>45</v>
      </c>
      <c r="O464" s="35" t="s">
        <v>1275</v>
      </c>
      <c r="P464" s="35" t="s">
        <v>1276</v>
      </c>
    </row>
    <row r="465" spans="1:16" ht="15.75" x14ac:dyDescent="0.25">
      <c r="A465" s="12">
        <v>1702</v>
      </c>
      <c r="B465" s="12" t="s">
        <v>80</v>
      </c>
      <c r="C465" s="14" t="s">
        <v>90</v>
      </c>
      <c r="D465" s="15" t="s">
        <v>28</v>
      </c>
      <c r="E465" s="12">
        <v>41</v>
      </c>
      <c r="F465" s="20">
        <f t="shared" si="28"/>
        <v>13.050674815380697</v>
      </c>
      <c r="G465" s="20">
        <v>1</v>
      </c>
      <c r="H465" s="12">
        <v>5</v>
      </c>
      <c r="I465" s="9">
        <f t="shared" si="29"/>
        <v>1.3376941685765214E-2</v>
      </c>
      <c r="J465" s="9">
        <f t="shared" si="30"/>
        <v>-1.8864906942215693</v>
      </c>
      <c r="K465" s="9">
        <f t="shared" si="31"/>
        <v>0.15160289733901439</v>
      </c>
      <c r="L465" s="12" t="s">
        <v>142</v>
      </c>
      <c r="M465" s="12"/>
      <c r="N465" s="8" t="s">
        <v>45</v>
      </c>
      <c r="O465" s="35" t="s">
        <v>1277</v>
      </c>
      <c r="P465" s="35" t="s">
        <v>1278</v>
      </c>
    </row>
    <row r="466" spans="1:16" ht="15.75" x14ac:dyDescent="0.25">
      <c r="A466" s="12">
        <v>1703</v>
      </c>
      <c r="B466" s="12" t="s">
        <v>53</v>
      </c>
      <c r="C466" s="29" t="s">
        <v>146</v>
      </c>
      <c r="D466" s="23" t="s">
        <v>27</v>
      </c>
      <c r="E466" s="12">
        <v>219</v>
      </c>
      <c r="F466" s="20">
        <f t="shared" si="28"/>
        <v>69.709702062643245</v>
      </c>
      <c r="G466" s="20">
        <v>7</v>
      </c>
      <c r="H466" s="12">
        <v>12</v>
      </c>
      <c r="I466" s="9">
        <f t="shared" si="29"/>
        <v>0.38166061879297175</v>
      </c>
      <c r="J466" s="9">
        <f t="shared" si="30"/>
        <v>1.6672440912393922</v>
      </c>
      <c r="K466" s="9">
        <f t="shared" si="31"/>
        <v>5.2975481019372852</v>
      </c>
      <c r="L466" s="12" t="s">
        <v>143</v>
      </c>
      <c r="M466" s="12"/>
      <c r="N466" s="8" t="s">
        <v>45</v>
      </c>
      <c r="O466" s="35" t="s">
        <v>1277</v>
      </c>
      <c r="P466" s="35" t="s">
        <v>1279</v>
      </c>
    </row>
    <row r="467" spans="1:16" ht="15.75" x14ac:dyDescent="0.25">
      <c r="A467" s="12">
        <v>1704</v>
      </c>
      <c r="B467" s="12" t="s">
        <v>53</v>
      </c>
      <c r="C467" s="29" t="s">
        <v>146</v>
      </c>
      <c r="D467" s="23" t="s">
        <v>27</v>
      </c>
      <c r="E467" s="12">
        <v>305</v>
      </c>
      <c r="F467" s="20">
        <f t="shared" si="28"/>
        <v>97.084288260758854</v>
      </c>
      <c r="G467" s="20">
        <v>8</v>
      </c>
      <c r="H467" s="12">
        <v>13</v>
      </c>
      <c r="I467" s="9">
        <f t="shared" si="29"/>
        <v>0.7402676979882864</v>
      </c>
      <c r="J467" s="9">
        <f t="shared" si="30"/>
        <v>2.3698042304829139</v>
      </c>
      <c r="K467" s="9">
        <f t="shared" si="31"/>
        <v>10.695298265768679</v>
      </c>
      <c r="L467" s="12" t="s">
        <v>143</v>
      </c>
      <c r="M467" s="12"/>
      <c r="N467" s="8" t="s">
        <v>45</v>
      </c>
      <c r="O467" s="35" t="s">
        <v>1280</v>
      </c>
      <c r="P467" s="35" t="s">
        <v>1281</v>
      </c>
    </row>
    <row r="468" spans="1:16" ht="15.75" x14ac:dyDescent="0.25">
      <c r="A468" s="12">
        <v>1705</v>
      </c>
      <c r="B468" s="12" t="s">
        <v>53</v>
      </c>
      <c r="C468" s="29" t="s">
        <v>146</v>
      </c>
      <c r="D468" s="23" t="s">
        <v>27</v>
      </c>
      <c r="E468" s="12">
        <v>240</v>
      </c>
      <c r="F468" s="20">
        <f t="shared" si="28"/>
        <v>76.39419404125286</v>
      </c>
      <c r="G468" s="20">
        <v>7</v>
      </c>
      <c r="H468" s="12">
        <v>14</v>
      </c>
      <c r="I468" s="9">
        <f t="shared" si="29"/>
        <v>0.45836516424751711</v>
      </c>
      <c r="J468" s="9">
        <f t="shared" si="30"/>
        <v>1.8614581087069562</v>
      </c>
      <c r="K468" s="9">
        <f t="shared" si="31"/>
        <v>6.4331101099593049</v>
      </c>
      <c r="L468" s="12" t="s">
        <v>143</v>
      </c>
      <c r="M468" s="12"/>
      <c r="N468" s="8" t="s">
        <v>45</v>
      </c>
      <c r="O468" s="35" t="s">
        <v>1159</v>
      </c>
      <c r="P468" s="35" t="s">
        <v>1282</v>
      </c>
    </row>
    <row r="469" spans="1:16" ht="15.75" x14ac:dyDescent="0.25">
      <c r="A469" s="12">
        <v>1706</v>
      </c>
      <c r="B469" s="12" t="s">
        <v>54</v>
      </c>
      <c r="C469" s="12" t="s">
        <v>19</v>
      </c>
      <c r="D469" s="12" t="s">
        <v>7</v>
      </c>
      <c r="E469" s="12">
        <v>52</v>
      </c>
      <c r="F469" s="20">
        <f t="shared" si="28"/>
        <v>16.552075375604787</v>
      </c>
      <c r="G469" s="20">
        <v>1</v>
      </c>
      <c r="H469" s="12">
        <v>5</v>
      </c>
      <c r="I469" s="9">
        <f t="shared" si="29"/>
        <v>2.1517697988286219E-2</v>
      </c>
      <c r="J469" s="9">
        <f t="shared" si="30"/>
        <v>-1.382389120590199</v>
      </c>
      <c r="K469" s="9">
        <f t="shared" si="31"/>
        <v>0.25097821897939893</v>
      </c>
      <c r="L469" s="12" t="s">
        <v>142</v>
      </c>
      <c r="M469" s="12" t="s">
        <v>51</v>
      </c>
      <c r="N469" s="8" t="s">
        <v>45</v>
      </c>
      <c r="O469" s="35" t="s">
        <v>1283</v>
      </c>
      <c r="P469" s="35" t="s">
        <v>1284</v>
      </c>
    </row>
    <row r="470" spans="1:16" ht="15.75" x14ac:dyDescent="0.25">
      <c r="A470" s="12">
        <v>1707</v>
      </c>
      <c r="B470" s="12" t="s">
        <v>63</v>
      </c>
      <c r="C470" s="16" t="s">
        <v>93</v>
      </c>
      <c r="D470" s="31" t="s">
        <v>92</v>
      </c>
      <c r="E470" s="12">
        <v>110</v>
      </c>
      <c r="F470" s="20">
        <f t="shared" si="28"/>
        <v>35.0140056022409</v>
      </c>
      <c r="G470" s="20">
        <v>3</v>
      </c>
      <c r="H470" s="12">
        <v>5</v>
      </c>
      <c r="I470" s="9">
        <f t="shared" si="29"/>
        <v>9.6288515406162484E-2</v>
      </c>
      <c r="J470" s="9">
        <f t="shared" si="30"/>
        <v>0.20674180814430887</v>
      </c>
      <c r="K470" s="9">
        <f t="shared" si="31"/>
        <v>1.229665041291734</v>
      </c>
      <c r="L470" s="12" t="s">
        <v>142</v>
      </c>
      <c r="M470" s="12"/>
      <c r="N470" s="8" t="s">
        <v>45</v>
      </c>
      <c r="O470" s="35" t="s">
        <v>1285</v>
      </c>
      <c r="P470" s="35" t="s">
        <v>1286</v>
      </c>
    </row>
    <row r="471" spans="1:16" ht="15.75" x14ac:dyDescent="0.25">
      <c r="A471" s="12">
        <v>1708</v>
      </c>
      <c r="B471" s="12" t="s">
        <v>53</v>
      </c>
      <c r="C471" s="29" t="s">
        <v>146</v>
      </c>
      <c r="D471" s="23" t="s">
        <v>27</v>
      </c>
      <c r="E471" s="12">
        <v>165</v>
      </c>
      <c r="F471" s="20">
        <f t="shared" si="28"/>
        <v>52.521008403361343</v>
      </c>
      <c r="G471" s="20">
        <v>5</v>
      </c>
      <c r="H471" s="12">
        <v>13</v>
      </c>
      <c r="I471" s="9">
        <f t="shared" si="29"/>
        <v>0.21664915966386558</v>
      </c>
      <c r="J471" s="9">
        <f t="shared" si="30"/>
        <v>1.0667333024417252</v>
      </c>
      <c r="K471" s="9">
        <f t="shared" si="31"/>
        <v>2.9058713754219574</v>
      </c>
      <c r="L471" s="12" t="s">
        <v>143</v>
      </c>
      <c r="M471" s="12"/>
      <c r="N471" s="8" t="s">
        <v>45</v>
      </c>
      <c r="O471" s="35" t="s">
        <v>1287</v>
      </c>
      <c r="P471" s="35" t="s">
        <v>1288</v>
      </c>
    </row>
    <row r="472" spans="1:16" ht="15.75" x14ac:dyDescent="0.25">
      <c r="A472" s="12">
        <v>1709</v>
      </c>
      <c r="B472" s="12" t="s">
        <v>53</v>
      </c>
      <c r="C472" s="29" t="s">
        <v>146</v>
      </c>
      <c r="D472" s="23" t="s">
        <v>27</v>
      </c>
      <c r="E472" s="12">
        <v>98</v>
      </c>
      <c r="F472" s="20">
        <f t="shared" si="28"/>
        <v>31.194295900178254</v>
      </c>
      <c r="G472" s="20">
        <v>3</v>
      </c>
      <c r="H472" s="12">
        <v>5</v>
      </c>
      <c r="I472" s="9">
        <f t="shared" si="29"/>
        <v>7.6426024955436725E-2</v>
      </c>
      <c r="J472" s="9">
        <f t="shared" si="30"/>
        <v>-3.8261025441124197E-2</v>
      </c>
      <c r="K472" s="9">
        <f t="shared" si="31"/>
        <v>0.96246168111515096</v>
      </c>
      <c r="L472" s="12" t="s">
        <v>142</v>
      </c>
      <c r="M472" s="12" t="s">
        <v>51</v>
      </c>
      <c r="N472" s="8" t="s">
        <v>45</v>
      </c>
      <c r="O472" s="35" t="s">
        <v>1289</v>
      </c>
      <c r="P472" s="35" t="s">
        <v>1290</v>
      </c>
    </row>
    <row r="473" spans="1:16" ht="15.75" x14ac:dyDescent="0.25">
      <c r="A473" s="12">
        <v>1710</v>
      </c>
      <c r="B473" s="12" t="s">
        <v>77</v>
      </c>
      <c r="C473" s="12" t="s">
        <v>131</v>
      </c>
      <c r="D473" s="12" t="s">
        <v>106</v>
      </c>
      <c r="E473" s="12">
        <v>198</v>
      </c>
      <c r="F473" s="20">
        <f t="shared" si="28"/>
        <v>63.025210084033617</v>
      </c>
      <c r="G473" s="20">
        <v>6</v>
      </c>
      <c r="H473" s="12">
        <v>7</v>
      </c>
      <c r="I473" s="9">
        <f t="shared" si="29"/>
        <v>0.31197478991596633</v>
      </c>
      <c r="J473" s="9">
        <f t="shared" si="30"/>
        <v>1.453437324401702</v>
      </c>
      <c r="K473" s="9">
        <f t="shared" si="31"/>
        <v>4.2777934363732184</v>
      </c>
      <c r="L473" s="12" t="s">
        <v>142</v>
      </c>
      <c r="M473" s="12"/>
      <c r="N473" s="8" t="s">
        <v>45</v>
      </c>
      <c r="O473" s="35" t="s">
        <v>1291</v>
      </c>
      <c r="P473" s="35" t="s">
        <v>1292</v>
      </c>
    </row>
    <row r="474" spans="1:16" ht="15.75" x14ac:dyDescent="0.25">
      <c r="A474" s="12">
        <v>1711</v>
      </c>
      <c r="B474" s="12" t="s">
        <v>78</v>
      </c>
      <c r="C474" s="14" t="s">
        <v>133</v>
      </c>
      <c r="D474" s="12" t="s">
        <v>97</v>
      </c>
      <c r="E474" s="12">
        <v>49</v>
      </c>
      <c r="F474" s="20">
        <f t="shared" si="28"/>
        <v>15.597147950089127</v>
      </c>
      <c r="G474" s="20">
        <v>1</v>
      </c>
      <c r="H474" s="12">
        <v>4</v>
      </c>
      <c r="I474" s="9">
        <f t="shared" si="29"/>
        <v>1.9106506238859181E-2</v>
      </c>
      <c r="J474" s="9">
        <f t="shared" si="30"/>
        <v>-1.5084261954087674</v>
      </c>
      <c r="K474" s="9">
        <f t="shared" si="31"/>
        <v>0.22125792082216006</v>
      </c>
      <c r="L474" s="12" t="s">
        <v>142</v>
      </c>
      <c r="M474" s="12"/>
      <c r="N474" s="8" t="s">
        <v>45</v>
      </c>
      <c r="O474" s="35" t="s">
        <v>1293</v>
      </c>
      <c r="P474" s="35" t="s">
        <v>1294</v>
      </c>
    </row>
    <row r="475" spans="1:16" ht="15.75" x14ac:dyDescent="0.25">
      <c r="A475" s="12">
        <v>1712</v>
      </c>
      <c r="B475" s="12" t="s">
        <v>8</v>
      </c>
      <c r="C475" s="30" t="s">
        <v>151</v>
      </c>
      <c r="D475" s="12" t="s">
        <v>27</v>
      </c>
      <c r="E475" s="12">
        <v>118</v>
      </c>
      <c r="F475" s="20">
        <f t="shared" si="28"/>
        <v>37.560478736949328</v>
      </c>
      <c r="G475" s="20">
        <v>3</v>
      </c>
      <c r="H475" s="12">
        <v>7</v>
      </c>
      <c r="I475" s="9">
        <f t="shared" si="29"/>
        <v>0.11080341227400051</v>
      </c>
      <c r="J475" s="9">
        <f t="shared" si="30"/>
        <v>0.35564504079026893</v>
      </c>
      <c r="K475" s="9">
        <f t="shared" si="31"/>
        <v>1.427100895742516</v>
      </c>
      <c r="L475" s="12" t="s">
        <v>142</v>
      </c>
      <c r="M475" s="12"/>
      <c r="N475" s="8" t="s">
        <v>45</v>
      </c>
      <c r="O475" s="35" t="s">
        <v>1295</v>
      </c>
      <c r="P475" s="35" t="s">
        <v>1296</v>
      </c>
    </row>
    <row r="476" spans="1:16" ht="15.75" x14ac:dyDescent="0.25">
      <c r="A476" s="12">
        <v>1713</v>
      </c>
      <c r="B476" s="12" t="s">
        <v>73</v>
      </c>
      <c r="C476" s="12" t="s">
        <v>130</v>
      </c>
      <c r="D476" s="23" t="s">
        <v>30</v>
      </c>
      <c r="E476" s="12">
        <v>33</v>
      </c>
      <c r="F476" s="20">
        <f t="shared" si="28"/>
        <v>10.504201680672269</v>
      </c>
      <c r="G476" s="20">
        <v>1</v>
      </c>
      <c r="H476" s="12">
        <v>3</v>
      </c>
      <c r="I476" s="9">
        <f t="shared" si="29"/>
        <v>8.6659663865546223E-3</v>
      </c>
      <c r="J476" s="9">
        <f t="shared" si="30"/>
        <v>-2.3468845098310025</v>
      </c>
      <c r="K476" s="9">
        <f t="shared" si="31"/>
        <v>9.5666747223737858E-2</v>
      </c>
      <c r="L476" s="12" t="s">
        <v>142</v>
      </c>
      <c r="M476" s="12"/>
      <c r="N476" s="8" t="s">
        <v>45</v>
      </c>
      <c r="O476" s="35" t="s">
        <v>1297</v>
      </c>
      <c r="P476" s="35" t="s">
        <v>1298</v>
      </c>
    </row>
    <row r="477" spans="1:16" ht="15.75" x14ac:dyDescent="0.25">
      <c r="A477" s="12">
        <v>1714</v>
      </c>
      <c r="B477" s="12" t="s">
        <v>73</v>
      </c>
      <c r="C477" s="12" t="s">
        <v>130</v>
      </c>
      <c r="D477" s="23" t="s">
        <v>30</v>
      </c>
      <c r="E477" s="12">
        <v>43</v>
      </c>
      <c r="F477" s="20">
        <f t="shared" si="28"/>
        <v>13.687293099057806</v>
      </c>
      <c r="G477" s="20">
        <v>1</v>
      </c>
      <c r="H477" s="12">
        <v>4</v>
      </c>
      <c r="I477" s="9">
        <f t="shared" si="29"/>
        <v>1.4713840081487146E-2</v>
      </c>
      <c r="J477" s="9">
        <f t="shared" si="30"/>
        <v>-1.7854716023153614</v>
      </c>
      <c r="K477" s="9">
        <f t="shared" si="31"/>
        <v>0.16771794617454117</v>
      </c>
      <c r="L477" s="12" t="s">
        <v>142</v>
      </c>
      <c r="M477" s="12"/>
      <c r="N477" s="8" t="s">
        <v>45</v>
      </c>
      <c r="O477" s="35" t="s">
        <v>1299</v>
      </c>
      <c r="P477" s="35" t="s">
        <v>515</v>
      </c>
    </row>
    <row r="478" spans="1:16" ht="15.75" x14ac:dyDescent="0.25">
      <c r="A478" s="12">
        <v>1715</v>
      </c>
      <c r="B478" s="12" t="s">
        <v>80</v>
      </c>
      <c r="C478" s="14" t="s">
        <v>90</v>
      </c>
      <c r="D478" s="15" t="s">
        <v>28</v>
      </c>
      <c r="E478" s="12">
        <v>82</v>
      </c>
      <c r="F478" s="20">
        <f t="shared" si="28"/>
        <v>26.101349630761394</v>
      </c>
      <c r="G478" s="20">
        <v>2</v>
      </c>
      <c r="H478" s="12">
        <v>10</v>
      </c>
      <c r="I478" s="9">
        <f t="shared" si="29"/>
        <v>5.3507766743060854E-2</v>
      </c>
      <c r="J478" s="9">
        <f t="shared" si="30"/>
        <v>-0.41632552425392522</v>
      </c>
      <c r="K478" s="9">
        <f t="shared" si="31"/>
        <v>0.65946556350457108</v>
      </c>
      <c r="L478" s="12" t="s">
        <v>142</v>
      </c>
      <c r="M478" s="12"/>
      <c r="N478" s="8" t="s">
        <v>45</v>
      </c>
      <c r="O478" s="35" t="s">
        <v>1349</v>
      </c>
      <c r="P478" s="35" t="s">
        <v>1350</v>
      </c>
    </row>
    <row r="479" spans="1:16" ht="15.75" x14ac:dyDescent="0.25">
      <c r="A479" s="12">
        <v>1716</v>
      </c>
      <c r="B479" s="12" t="s">
        <v>53</v>
      </c>
      <c r="C479" s="29" t="s">
        <v>146</v>
      </c>
      <c r="D479" s="23" t="s">
        <v>27</v>
      </c>
      <c r="E479" s="12">
        <v>153</v>
      </c>
      <c r="F479" s="20">
        <f t="shared" si="28"/>
        <v>48.701298701298704</v>
      </c>
      <c r="G479" s="20">
        <v>4</v>
      </c>
      <c r="H479" s="12">
        <v>12</v>
      </c>
      <c r="I479" s="9">
        <f t="shared" si="29"/>
        <v>0.18628246753246755</v>
      </c>
      <c r="J479" s="9">
        <f t="shared" si="30"/>
        <v>0.90658178357194874</v>
      </c>
      <c r="K479" s="9">
        <f t="shared" si="31"/>
        <v>2.4758450784308761</v>
      </c>
      <c r="L479" s="12" t="s">
        <v>143</v>
      </c>
      <c r="M479" s="12"/>
      <c r="N479" s="8" t="s">
        <v>45</v>
      </c>
      <c r="O479" s="35" t="s">
        <v>1285</v>
      </c>
      <c r="P479" s="35" t="s">
        <v>1351</v>
      </c>
    </row>
    <row r="480" spans="1:16" ht="15.75" x14ac:dyDescent="0.25">
      <c r="A480" s="12">
        <v>1717</v>
      </c>
      <c r="B480" s="12" t="s">
        <v>80</v>
      </c>
      <c r="C480" s="14" t="s">
        <v>90</v>
      </c>
      <c r="D480" s="15" t="s">
        <v>28</v>
      </c>
      <c r="E480" s="12">
        <v>137</v>
      </c>
      <c r="F480" s="20">
        <f t="shared" si="28"/>
        <v>43.608352431881848</v>
      </c>
      <c r="G480" s="20">
        <v>4</v>
      </c>
      <c r="H480" s="12">
        <v>14</v>
      </c>
      <c r="I480" s="9">
        <f t="shared" si="29"/>
        <v>0.14935860707919535</v>
      </c>
      <c r="J480" s="9">
        <f t="shared" si="30"/>
        <v>0.67230249598004566</v>
      </c>
      <c r="K480" s="9">
        <f t="shared" si="31"/>
        <v>1.9587421283714281</v>
      </c>
      <c r="L480" s="12" t="s">
        <v>143</v>
      </c>
      <c r="M480" s="12"/>
      <c r="N480" s="8" t="s">
        <v>45</v>
      </c>
      <c r="O480" s="35" t="s">
        <v>1352</v>
      </c>
      <c r="P480" s="35" t="s">
        <v>1353</v>
      </c>
    </row>
    <row r="481" spans="1:16" ht="15.75" x14ac:dyDescent="0.25">
      <c r="A481" s="12">
        <v>1718</v>
      </c>
      <c r="B481" s="12" t="s">
        <v>80</v>
      </c>
      <c r="C481" s="14" t="s">
        <v>90</v>
      </c>
      <c r="D481" s="15" t="s">
        <v>28</v>
      </c>
      <c r="E481" s="12">
        <v>95</v>
      </c>
      <c r="F481" s="20">
        <f t="shared" si="28"/>
        <v>30.239368474662594</v>
      </c>
      <c r="G481" s="20">
        <v>3</v>
      </c>
      <c r="H481" s="12">
        <v>14</v>
      </c>
      <c r="I481" s="9">
        <f t="shared" si="29"/>
        <v>7.1818500127323645E-2</v>
      </c>
      <c r="J481" s="9">
        <f t="shared" si="30"/>
        <v>-0.10420416061665971</v>
      </c>
      <c r="K481" s="9">
        <f t="shared" si="31"/>
        <v>0.90104132148969274</v>
      </c>
      <c r="L481" s="12" t="s">
        <v>143</v>
      </c>
      <c r="M481" s="12"/>
      <c r="N481" s="8" t="s">
        <v>45</v>
      </c>
      <c r="O481" s="35" t="s">
        <v>1354</v>
      </c>
      <c r="P481" s="35" t="s">
        <v>1355</v>
      </c>
    </row>
    <row r="482" spans="1:16" ht="15.75" x14ac:dyDescent="0.25">
      <c r="A482" s="144" t="s">
        <v>40</v>
      </c>
      <c r="B482" s="26" t="s">
        <v>24</v>
      </c>
      <c r="C482" s="13" t="s">
        <v>5</v>
      </c>
      <c r="D482" s="26" t="s">
        <v>23</v>
      </c>
      <c r="E482" s="13" t="s">
        <v>0</v>
      </c>
      <c r="F482" s="13" t="s">
        <v>1</v>
      </c>
      <c r="G482" s="26" t="s">
        <v>41</v>
      </c>
      <c r="H482" s="13" t="s">
        <v>4</v>
      </c>
      <c r="I482" s="26" t="s">
        <v>42</v>
      </c>
      <c r="J482" s="27" t="s">
        <v>43</v>
      </c>
      <c r="K482" s="27" t="s">
        <v>44</v>
      </c>
      <c r="L482" s="28" t="s">
        <v>37</v>
      </c>
      <c r="M482" s="28" t="s">
        <v>38</v>
      </c>
      <c r="N482" s="28" t="s">
        <v>39</v>
      </c>
      <c r="O482" s="11" t="s">
        <v>108</v>
      </c>
      <c r="P482" s="11" t="s">
        <v>109</v>
      </c>
    </row>
    <row r="483" spans="1:16" ht="15.75" x14ac:dyDescent="0.25">
      <c r="A483" s="12">
        <v>1719</v>
      </c>
      <c r="B483" s="12" t="s">
        <v>53</v>
      </c>
      <c r="C483" s="29" t="s">
        <v>146</v>
      </c>
      <c r="D483" s="23" t="s">
        <v>27</v>
      </c>
      <c r="E483" s="12">
        <v>228</v>
      </c>
      <c r="F483" s="20">
        <f t="shared" si="28"/>
        <v>72.574484339190221</v>
      </c>
      <c r="G483" s="20">
        <v>7</v>
      </c>
      <c r="H483" s="12">
        <v>14</v>
      </c>
      <c r="I483" s="9">
        <f t="shared" si="29"/>
        <v>0.41367456073338432</v>
      </c>
      <c r="J483" s="9">
        <f t="shared" si="30"/>
        <v>1.7526650313109622</v>
      </c>
      <c r="K483" s="9">
        <f t="shared" si="31"/>
        <v>5.7699593262071636</v>
      </c>
      <c r="L483" s="12" t="s">
        <v>143</v>
      </c>
      <c r="M483" s="12"/>
      <c r="N483" s="8" t="s">
        <v>45</v>
      </c>
      <c r="O483" s="35" t="s">
        <v>1356</v>
      </c>
      <c r="P483" s="35" t="s">
        <v>1357</v>
      </c>
    </row>
    <row r="484" spans="1:16" ht="15.75" x14ac:dyDescent="0.25">
      <c r="A484" s="12">
        <v>1720</v>
      </c>
      <c r="B484" s="12" t="s">
        <v>80</v>
      </c>
      <c r="C484" s="14" t="s">
        <v>90</v>
      </c>
      <c r="D484" s="15" t="s">
        <v>28</v>
      </c>
      <c r="E484" s="12">
        <v>56</v>
      </c>
      <c r="F484" s="20">
        <f t="shared" si="28"/>
        <v>17.825311942959001</v>
      </c>
      <c r="G484" s="20">
        <v>1</v>
      </c>
      <c r="H484" s="12">
        <v>8</v>
      </c>
      <c r="I484" s="9">
        <f t="shared" si="29"/>
        <v>2.4955436720142603E-2</v>
      </c>
      <c r="J484" s="9">
        <f t="shared" si="30"/>
        <v>-1.2252061116521551</v>
      </c>
      <c r="K484" s="9">
        <f t="shared" si="31"/>
        <v>0.29369715967786642</v>
      </c>
      <c r="L484" s="12" t="s">
        <v>142</v>
      </c>
      <c r="M484" s="12"/>
      <c r="N484" s="8" t="s">
        <v>45</v>
      </c>
      <c r="O484" s="35" t="s">
        <v>1358</v>
      </c>
      <c r="P484" s="35" t="s">
        <v>1359</v>
      </c>
    </row>
    <row r="485" spans="1:16" ht="15.75" x14ac:dyDescent="0.25">
      <c r="A485" s="12">
        <v>1721</v>
      </c>
      <c r="B485" s="12" t="s">
        <v>104</v>
      </c>
      <c r="C485" s="17" t="s">
        <v>145</v>
      </c>
      <c r="D485" s="15" t="s">
        <v>28</v>
      </c>
      <c r="E485" s="12">
        <v>74</v>
      </c>
      <c r="F485" s="20">
        <f t="shared" si="28"/>
        <v>23.554876496052966</v>
      </c>
      <c r="G485" s="20">
        <v>2</v>
      </c>
      <c r="H485" s="12">
        <v>7</v>
      </c>
      <c r="I485" s="9">
        <f t="shared" si="29"/>
        <v>4.3576521517697982E-2</v>
      </c>
      <c r="J485" s="9">
        <f t="shared" si="30"/>
        <v>-0.6340549850153625</v>
      </c>
      <c r="K485" s="9">
        <f t="shared" si="31"/>
        <v>0.53043652199980107</v>
      </c>
      <c r="L485" s="12" t="s">
        <v>142</v>
      </c>
      <c r="M485" s="12"/>
      <c r="N485" s="8" t="s">
        <v>45</v>
      </c>
      <c r="O485" s="35" t="s">
        <v>1360</v>
      </c>
      <c r="P485" s="35" t="s">
        <v>1361</v>
      </c>
    </row>
    <row r="486" spans="1:16" ht="15.75" x14ac:dyDescent="0.25">
      <c r="A486" s="12">
        <v>1722</v>
      </c>
      <c r="B486" s="12" t="s">
        <v>111</v>
      </c>
      <c r="C486" s="12" t="s">
        <v>148</v>
      </c>
      <c r="D486" s="12" t="s">
        <v>30</v>
      </c>
      <c r="E486" s="12">
        <v>54</v>
      </c>
      <c r="F486" s="20">
        <f t="shared" si="28"/>
        <v>17.188693659281896</v>
      </c>
      <c r="G486" s="20">
        <v>1</v>
      </c>
      <c r="H486" s="12">
        <v>7</v>
      </c>
      <c r="I486" s="9">
        <f t="shared" si="29"/>
        <v>2.3204736440030557E-2</v>
      </c>
      <c r="J486" s="9">
        <f t="shared" si="30"/>
        <v>-1.3023418849385804</v>
      </c>
      <c r="K486" s="9">
        <f t="shared" si="31"/>
        <v>0.27189430168966694</v>
      </c>
      <c r="L486" s="12" t="s">
        <v>142</v>
      </c>
      <c r="M486" s="12"/>
      <c r="N486" s="8" t="s">
        <v>45</v>
      </c>
      <c r="O486" s="35" t="s">
        <v>1362</v>
      </c>
      <c r="P486" s="35" t="s">
        <v>1363</v>
      </c>
    </row>
    <row r="487" spans="1:16" ht="15.75" x14ac:dyDescent="0.25">
      <c r="A487" s="12">
        <v>1723</v>
      </c>
      <c r="B487" s="12" t="s">
        <v>111</v>
      </c>
      <c r="C487" s="12" t="s">
        <v>148</v>
      </c>
      <c r="D487" s="12" t="s">
        <v>30</v>
      </c>
      <c r="E487" s="12">
        <v>62</v>
      </c>
      <c r="F487" s="20">
        <f t="shared" si="28"/>
        <v>19.735166793990324</v>
      </c>
      <c r="G487" s="20">
        <v>2</v>
      </c>
      <c r="H487" s="12">
        <v>7</v>
      </c>
      <c r="I487" s="9">
        <f t="shared" si="29"/>
        <v>3.0589508530685004E-2</v>
      </c>
      <c r="J487" s="9">
        <f t="shared" si="30"/>
        <v>-1.0093250170207675</v>
      </c>
      <c r="K487" s="9">
        <f t="shared" si="31"/>
        <v>0.36446490417157018</v>
      </c>
      <c r="L487" s="12" t="s">
        <v>142</v>
      </c>
      <c r="M487" s="12"/>
      <c r="N487" s="8" t="s">
        <v>45</v>
      </c>
      <c r="O487" s="35" t="s">
        <v>1364</v>
      </c>
      <c r="P487" s="35" t="s">
        <v>1365</v>
      </c>
    </row>
    <row r="488" spans="1:16" ht="15.75" x14ac:dyDescent="0.25">
      <c r="A488" s="12">
        <v>1724</v>
      </c>
      <c r="B488" s="12" t="s">
        <v>50</v>
      </c>
      <c r="C488" s="12" t="s">
        <v>122</v>
      </c>
      <c r="D488" s="12" t="s">
        <v>107</v>
      </c>
      <c r="E488" s="12">
        <v>35</v>
      </c>
      <c r="F488" s="20">
        <f t="shared" si="28"/>
        <v>11.140819964349376</v>
      </c>
      <c r="G488" s="20">
        <v>1</v>
      </c>
      <c r="H488" s="12">
        <v>3</v>
      </c>
      <c r="I488" s="9">
        <f t="shared" si="29"/>
        <v>9.7482174688057043E-3</v>
      </c>
      <c r="J488" s="9">
        <f t="shared" si="30"/>
        <v>-2.2220838092823607</v>
      </c>
      <c r="K488" s="9">
        <f t="shared" si="31"/>
        <v>0.10838302379668988</v>
      </c>
      <c r="L488" s="12" t="s">
        <v>142</v>
      </c>
      <c r="M488" s="12" t="s">
        <v>51</v>
      </c>
      <c r="N488" s="8" t="s">
        <v>45</v>
      </c>
      <c r="O488" s="35" t="s">
        <v>1366</v>
      </c>
      <c r="P488" s="35" t="s">
        <v>1365</v>
      </c>
    </row>
    <row r="489" spans="1:16" ht="15.75" x14ac:dyDescent="0.25">
      <c r="A489" s="12">
        <v>1725</v>
      </c>
      <c r="B489" s="12" t="s">
        <v>77</v>
      </c>
      <c r="C489" s="12" t="s">
        <v>131</v>
      </c>
      <c r="D489" s="12" t="s">
        <v>106</v>
      </c>
      <c r="E489" s="12">
        <v>35</v>
      </c>
      <c r="F489" s="20">
        <f t="shared" si="28"/>
        <v>11.140819964349376</v>
      </c>
      <c r="G489" s="20">
        <v>1</v>
      </c>
      <c r="H489" s="12">
        <v>3</v>
      </c>
      <c r="I489" s="9">
        <f t="shared" si="29"/>
        <v>9.7482174688057043E-3</v>
      </c>
      <c r="J489" s="9">
        <f t="shared" si="30"/>
        <v>-2.2220838092823607</v>
      </c>
      <c r="K489" s="9">
        <f t="shared" si="31"/>
        <v>0.10838302379668988</v>
      </c>
      <c r="L489" s="12" t="s">
        <v>142</v>
      </c>
      <c r="M489" s="12"/>
      <c r="N489" s="8" t="s">
        <v>45</v>
      </c>
      <c r="O489" s="35" t="s">
        <v>1367</v>
      </c>
      <c r="P489" s="35" t="s">
        <v>1368</v>
      </c>
    </row>
    <row r="490" spans="1:16" ht="15.75" x14ac:dyDescent="0.25">
      <c r="A490" s="12">
        <v>1726</v>
      </c>
      <c r="B490" s="12" t="s">
        <v>80</v>
      </c>
      <c r="C490" s="14" t="s">
        <v>90</v>
      </c>
      <c r="D490" s="15" t="s">
        <v>28</v>
      </c>
      <c r="E490" s="12">
        <v>127</v>
      </c>
      <c r="F490" s="20">
        <f t="shared" si="28"/>
        <v>40.425261013496311</v>
      </c>
      <c r="G490" s="20">
        <v>4</v>
      </c>
      <c r="H490" s="12">
        <v>14</v>
      </c>
      <c r="I490" s="9">
        <f t="shared" si="29"/>
        <v>0.1283502037178508</v>
      </c>
      <c r="J490" s="9">
        <f t="shared" si="30"/>
        <v>0.51154376267726498</v>
      </c>
      <c r="K490" s="9">
        <f t="shared" si="31"/>
        <v>1.6678639947246003</v>
      </c>
      <c r="L490" s="12" t="s">
        <v>143</v>
      </c>
      <c r="M490" s="12"/>
      <c r="N490" s="8" t="s">
        <v>45</v>
      </c>
      <c r="O490" s="35" t="s">
        <v>1369</v>
      </c>
      <c r="P490" s="35" t="s">
        <v>1370</v>
      </c>
    </row>
    <row r="491" spans="1:16" ht="15.75" x14ac:dyDescent="0.25">
      <c r="A491" s="12">
        <v>1727</v>
      </c>
      <c r="B491" s="12" t="s">
        <v>77</v>
      </c>
      <c r="C491" s="12" t="s">
        <v>131</v>
      </c>
      <c r="D491" s="12" t="s">
        <v>106</v>
      </c>
      <c r="E491" s="12">
        <v>72</v>
      </c>
      <c r="F491" s="20">
        <f t="shared" si="28"/>
        <v>22.918258212375861</v>
      </c>
      <c r="G491" s="20">
        <v>2</v>
      </c>
      <c r="H491" s="12">
        <v>5</v>
      </c>
      <c r="I491" s="9">
        <f t="shared" si="29"/>
        <v>4.1252864782276556E-2</v>
      </c>
      <c r="J491" s="9">
        <f t="shared" si="30"/>
        <v>-0.69216820926835343</v>
      </c>
      <c r="K491" s="9">
        <f t="shared" si="31"/>
        <v>0.50048972532019842</v>
      </c>
      <c r="L491" s="12" t="s">
        <v>142</v>
      </c>
      <c r="M491" s="12" t="s">
        <v>48</v>
      </c>
      <c r="N491" s="8" t="s">
        <v>45</v>
      </c>
      <c r="O491" s="35" t="s">
        <v>1371</v>
      </c>
      <c r="P491" s="35" t="s">
        <v>484</v>
      </c>
    </row>
    <row r="492" spans="1:16" ht="15.75" x14ac:dyDescent="0.25">
      <c r="A492" s="12">
        <v>1728</v>
      </c>
      <c r="B492" s="12" t="s">
        <v>77</v>
      </c>
      <c r="C492" s="12" t="s">
        <v>131</v>
      </c>
      <c r="D492" s="12" t="s">
        <v>106</v>
      </c>
      <c r="E492" s="12">
        <v>35</v>
      </c>
      <c r="F492" s="20">
        <f t="shared" si="28"/>
        <v>11.140819964349376</v>
      </c>
      <c r="G492" s="20">
        <v>1</v>
      </c>
      <c r="H492" s="12">
        <v>4</v>
      </c>
      <c r="I492" s="9">
        <f t="shared" si="29"/>
        <v>9.7482174688057043E-3</v>
      </c>
      <c r="J492" s="9">
        <f t="shared" si="30"/>
        <v>-2.2220838092823607</v>
      </c>
      <c r="K492" s="9">
        <f t="shared" si="31"/>
        <v>0.10838302379668988</v>
      </c>
      <c r="L492" s="12" t="s">
        <v>142</v>
      </c>
      <c r="M492" s="12"/>
      <c r="N492" s="8" t="s">
        <v>45</v>
      </c>
      <c r="O492" s="35" t="s">
        <v>1374</v>
      </c>
      <c r="P492" s="35" t="s">
        <v>1375</v>
      </c>
    </row>
    <row r="493" spans="1:16" ht="15.75" x14ac:dyDescent="0.25">
      <c r="A493" s="12">
        <v>1729</v>
      </c>
      <c r="B493" s="12" t="s">
        <v>77</v>
      </c>
      <c r="C493" s="12" t="s">
        <v>131</v>
      </c>
      <c r="D493" s="12" t="s">
        <v>106</v>
      </c>
      <c r="E493" s="12">
        <v>36</v>
      </c>
      <c r="F493" s="20">
        <f t="shared" si="28"/>
        <v>11.45912910618793</v>
      </c>
      <c r="G493" s="20">
        <v>1</v>
      </c>
      <c r="H493" s="12">
        <v>3</v>
      </c>
      <c r="I493" s="9">
        <f t="shared" si="29"/>
        <v>1.0313216195569139E-2</v>
      </c>
      <c r="J493" s="9">
        <f t="shared" si="30"/>
        <v>-2.1623333792359976</v>
      </c>
      <c r="K493" s="9">
        <f t="shared" si="31"/>
        <v>0.11505633750415478</v>
      </c>
      <c r="L493" s="12" t="s">
        <v>142</v>
      </c>
      <c r="M493" s="12"/>
      <c r="N493" s="8" t="s">
        <v>45</v>
      </c>
      <c r="O493" s="35" t="s">
        <v>1376</v>
      </c>
      <c r="P493" s="35" t="s">
        <v>1377</v>
      </c>
    </row>
    <row r="494" spans="1:16" ht="15.75" x14ac:dyDescent="0.25">
      <c r="A494" s="12">
        <v>1730</v>
      </c>
      <c r="B494" s="12" t="s">
        <v>77</v>
      </c>
      <c r="C494" s="12" t="s">
        <v>131</v>
      </c>
      <c r="D494" s="12" t="s">
        <v>106</v>
      </c>
      <c r="E494" s="12">
        <v>273</v>
      </c>
      <c r="F494" s="20">
        <f t="shared" si="28"/>
        <v>86.898395721925141</v>
      </c>
      <c r="G494" s="20">
        <v>8</v>
      </c>
      <c r="H494" s="12">
        <v>12</v>
      </c>
      <c r="I494" s="9">
        <f t="shared" si="29"/>
        <v>0.59308155080213909</v>
      </c>
      <c r="J494" s="9">
        <f t="shared" si="30"/>
        <v>2.1347126298858923</v>
      </c>
      <c r="K494" s="9">
        <f t="shared" si="31"/>
        <v>8.4546165536065576</v>
      </c>
      <c r="L494" s="12" t="s">
        <v>143</v>
      </c>
      <c r="M494" s="12" t="s">
        <v>48</v>
      </c>
      <c r="N494" s="8" t="s">
        <v>45</v>
      </c>
      <c r="O494" s="35" t="s">
        <v>978</v>
      </c>
      <c r="P494" s="35" t="s">
        <v>979</v>
      </c>
    </row>
    <row r="495" spans="1:16" ht="15.75" x14ac:dyDescent="0.25">
      <c r="A495" s="12">
        <v>1731</v>
      </c>
      <c r="B495" s="12" t="s">
        <v>46</v>
      </c>
      <c r="C495" s="19" t="s">
        <v>149</v>
      </c>
      <c r="D495" s="12" t="s">
        <v>29</v>
      </c>
      <c r="E495" s="12">
        <v>61</v>
      </c>
      <c r="F495" s="20">
        <f t="shared" si="28"/>
        <v>19.416857652151769</v>
      </c>
      <c r="G495" s="20">
        <v>1</v>
      </c>
      <c r="H495" s="12">
        <v>3</v>
      </c>
      <c r="I495" s="9">
        <f t="shared" si="29"/>
        <v>2.9610707919531448E-2</v>
      </c>
      <c r="J495" s="9">
        <f t="shared" si="30"/>
        <v>-1.0438135817898138</v>
      </c>
      <c r="K495" s="9">
        <f t="shared" si="31"/>
        <v>0.35210932057348859</v>
      </c>
      <c r="L495" s="12" t="s">
        <v>142</v>
      </c>
      <c r="M495" s="12"/>
      <c r="N495" s="8" t="s">
        <v>45</v>
      </c>
      <c r="O495" s="35" t="s">
        <v>1090</v>
      </c>
      <c r="P495" s="35" t="s">
        <v>1091</v>
      </c>
    </row>
    <row r="496" spans="1:16" ht="15.75" x14ac:dyDescent="0.25">
      <c r="A496" s="12">
        <v>1732</v>
      </c>
      <c r="B496" s="12" t="s">
        <v>63</v>
      </c>
      <c r="C496" s="16" t="s">
        <v>93</v>
      </c>
      <c r="D496" s="31" t="s">
        <v>92</v>
      </c>
      <c r="E496" s="12">
        <v>70</v>
      </c>
      <c r="F496" s="20">
        <f t="shared" si="28"/>
        <v>22.281639928698752</v>
      </c>
      <c r="G496" s="20">
        <v>2</v>
      </c>
      <c r="H496" s="12">
        <v>4</v>
      </c>
      <c r="I496" s="9">
        <f t="shared" si="29"/>
        <v>3.8992869875222817E-2</v>
      </c>
      <c r="J496" s="9">
        <f t="shared" si="30"/>
        <v>-0.75191863931471659</v>
      </c>
      <c r="K496" s="9">
        <f t="shared" si="31"/>
        <v>0.47146112057859513</v>
      </c>
      <c r="L496" s="12" t="s">
        <v>142</v>
      </c>
      <c r="M496" s="12"/>
      <c r="N496" s="8" t="s">
        <v>45</v>
      </c>
      <c r="O496" s="35" t="s">
        <v>1060</v>
      </c>
      <c r="P496" s="35" t="s">
        <v>1061</v>
      </c>
    </row>
    <row r="497" spans="1:16" ht="15.75" x14ac:dyDescent="0.25">
      <c r="A497" s="12">
        <v>1733</v>
      </c>
      <c r="B497" s="12" t="s">
        <v>77</v>
      </c>
      <c r="C497" s="12" t="s">
        <v>131</v>
      </c>
      <c r="D497" s="12" t="s">
        <v>106</v>
      </c>
      <c r="E497" s="12">
        <v>204</v>
      </c>
      <c r="F497" s="20">
        <f t="shared" si="28"/>
        <v>64.935064935064929</v>
      </c>
      <c r="G497" s="20">
        <v>6</v>
      </c>
      <c r="H497" s="12">
        <v>8</v>
      </c>
      <c r="I497" s="9">
        <f t="shared" si="29"/>
        <v>0.33116883116883117</v>
      </c>
      <c r="J497" s="9">
        <f t="shared" si="30"/>
        <v>1.5167554592421757</v>
      </c>
      <c r="K497" s="9">
        <f t="shared" si="31"/>
        <v>4.5574144641455216</v>
      </c>
      <c r="L497" s="12" t="s">
        <v>142</v>
      </c>
      <c r="M497" s="12" t="s">
        <v>48</v>
      </c>
      <c r="N497" s="8" t="s">
        <v>45</v>
      </c>
      <c r="O497" s="35" t="s">
        <v>1062</v>
      </c>
      <c r="P497" s="35" t="s">
        <v>1063</v>
      </c>
    </row>
    <row r="498" spans="1:16" ht="15.75" x14ac:dyDescent="0.25">
      <c r="A498" s="12">
        <v>1734</v>
      </c>
      <c r="B498" s="12" t="s">
        <v>77</v>
      </c>
      <c r="C498" s="12" t="s">
        <v>131</v>
      </c>
      <c r="D498" s="12" t="s">
        <v>106</v>
      </c>
      <c r="E498" s="12">
        <v>174</v>
      </c>
      <c r="F498" s="20">
        <f t="shared" si="28"/>
        <v>55.385790679908325</v>
      </c>
      <c r="G498" s="20">
        <v>5</v>
      </c>
      <c r="H498" s="12">
        <v>8</v>
      </c>
      <c r="I498" s="9">
        <f t="shared" si="29"/>
        <v>0.24092818945760117</v>
      </c>
      <c r="J498" s="9">
        <f t="shared" si="30"/>
        <v>1.179379241932609</v>
      </c>
      <c r="K498" s="9">
        <f t="shared" si="31"/>
        <v>3.252354650740414</v>
      </c>
      <c r="L498" s="12" t="s">
        <v>142</v>
      </c>
      <c r="M498" s="12" t="s">
        <v>48</v>
      </c>
      <c r="N498" s="8" t="s">
        <v>45</v>
      </c>
      <c r="O498" s="35" t="s">
        <v>1064</v>
      </c>
      <c r="P498" s="35" t="s">
        <v>507</v>
      </c>
    </row>
    <row r="499" spans="1:16" ht="15.75" x14ac:dyDescent="0.25">
      <c r="A499" s="12">
        <v>1735</v>
      </c>
      <c r="B499" s="12" t="s">
        <v>77</v>
      </c>
      <c r="C499" s="12" t="s">
        <v>131</v>
      </c>
      <c r="D499" s="12" t="s">
        <v>106</v>
      </c>
      <c r="E499" s="12">
        <v>213</v>
      </c>
      <c r="F499" s="20">
        <f t="shared" si="28"/>
        <v>67.799847211611919</v>
      </c>
      <c r="G499" s="20">
        <v>6</v>
      </c>
      <c r="H499" s="12">
        <v>9</v>
      </c>
      <c r="I499" s="9">
        <f t="shared" si="29"/>
        <v>0.36103418640183349</v>
      </c>
      <c r="J499" s="9">
        <f t="shared" si="30"/>
        <v>1.6083236357682837</v>
      </c>
      <c r="K499" s="9">
        <f t="shared" si="31"/>
        <v>4.9944317195495413</v>
      </c>
      <c r="L499" s="12" t="s">
        <v>142</v>
      </c>
      <c r="M499" s="12" t="s">
        <v>48</v>
      </c>
      <c r="N499" s="8" t="s">
        <v>45</v>
      </c>
      <c r="O499" s="35" t="s">
        <v>447</v>
      </c>
      <c r="P499" s="35" t="s">
        <v>448</v>
      </c>
    </row>
    <row r="500" spans="1:16" ht="15.75" x14ac:dyDescent="0.25">
      <c r="A500" s="12">
        <v>1736</v>
      </c>
      <c r="B500" s="12" t="s">
        <v>73</v>
      </c>
      <c r="C500" s="12" t="s">
        <v>130</v>
      </c>
      <c r="D500" s="23" t="s">
        <v>30</v>
      </c>
      <c r="E500" s="12">
        <v>45</v>
      </c>
      <c r="F500" s="20">
        <f t="shared" si="28"/>
        <v>14.323911382734913</v>
      </c>
      <c r="G500" s="20">
        <v>1</v>
      </c>
      <c r="H500" s="12">
        <v>5</v>
      </c>
      <c r="I500" s="9">
        <f t="shared" si="29"/>
        <v>1.611440030557678E-2</v>
      </c>
      <c r="J500" s="9">
        <f t="shared" si="30"/>
        <v>-1.6890459068985582</v>
      </c>
      <c r="K500" s="9">
        <f t="shared" si="31"/>
        <v>0.18469565680810318</v>
      </c>
      <c r="L500" s="12" t="s">
        <v>142</v>
      </c>
      <c r="M500" s="12"/>
      <c r="N500" s="8" t="s">
        <v>45</v>
      </c>
      <c r="O500" s="35" t="s">
        <v>473</v>
      </c>
      <c r="P500" s="35" t="s">
        <v>474</v>
      </c>
    </row>
    <row r="501" spans="1:16" ht="15.75" x14ac:dyDescent="0.25">
      <c r="A501" s="12">
        <v>1737</v>
      </c>
      <c r="B501" s="12" t="s">
        <v>8</v>
      </c>
      <c r="C501" s="30" t="s">
        <v>151</v>
      </c>
      <c r="D501" s="12" t="s">
        <v>27</v>
      </c>
      <c r="E501" s="12">
        <v>164</v>
      </c>
      <c r="F501" s="20">
        <f t="shared" si="28"/>
        <v>52.202699261522788</v>
      </c>
      <c r="G501" s="20">
        <v>5</v>
      </c>
      <c r="H501" s="12">
        <v>10</v>
      </c>
      <c r="I501" s="9">
        <f t="shared" si="29"/>
        <v>0.21403106697224342</v>
      </c>
      <c r="J501" s="9">
        <f t="shared" si="30"/>
        <v>1.053839645713718</v>
      </c>
      <c r="K501" s="9">
        <f t="shared" si="31"/>
        <v>2.8686445779191767</v>
      </c>
      <c r="L501" s="12" t="s">
        <v>142</v>
      </c>
      <c r="M501" s="12"/>
      <c r="N501" s="8" t="s">
        <v>45</v>
      </c>
      <c r="O501" s="35" t="s">
        <v>372</v>
      </c>
      <c r="P501" s="35" t="s">
        <v>438</v>
      </c>
    </row>
    <row r="502" spans="1:16" ht="15.75" x14ac:dyDescent="0.25">
      <c r="A502" s="12">
        <v>1738</v>
      </c>
      <c r="B502" s="12" t="s">
        <v>53</v>
      </c>
      <c r="C502" s="29" t="s">
        <v>146</v>
      </c>
      <c r="D502" s="23" t="s">
        <v>27</v>
      </c>
      <c r="E502" s="12">
        <v>118</v>
      </c>
      <c r="F502" s="20">
        <f t="shared" si="28"/>
        <v>37.560478736949328</v>
      </c>
      <c r="G502" s="20">
        <v>3</v>
      </c>
      <c r="H502" s="12">
        <v>10</v>
      </c>
      <c r="I502" s="9">
        <f t="shared" si="29"/>
        <v>0.11080341227400051</v>
      </c>
      <c r="J502" s="9">
        <f t="shared" si="30"/>
        <v>0.35564504079026893</v>
      </c>
      <c r="K502" s="9">
        <f t="shared" si="31"/>
        <v>1.427100895742516</v>
      </c>
      <c r="L502" s="12" t="s">
        <v>142</v>
      </c>
      <c r="M502" s="12"/>
      <c r="N502" s="8" t="s">
        <v>45</v>
      </c>
      <c r="O502" s="35" t="s">
        <v>1106</v>
      </c>
      <c r="P502" s="35" t="s">
        <v>1107</v>
      </c>
    </row>
    <row r="503" spans="1:16" ht="15.75" x14ac:dyDescent="0.25">
      <c r="A503" s="12">
        <v>1739</v>
      </c>
      <c r="B503" s="12" t="s">
        <v>9</v>
      </c>
      <c r="C503" s="12" t="s">
        <v>129</v>
      </c>
      <c r="D503" s="12" t="s">
        <v>13</v>
      </c>
      <c r="E503" s="12">
        <v>32</v>
      </c>
      <c r="F503" s="20">
        <f t="shared" si="28"/>
        <v>10.185892538833716</v>
      </c>
      <c r="G503" s="20">
        <v>1</v>
      </c>
      <c r="H503" s="12">
        <v>3</v>
      </c>
      <c r="I503" s="9">
        <f t="shared" si="29"/>
        <v>8.1487140310669733E-3</v>
      </c>
      <c r="J503" s="9">
        <f t="shared" si="30"/>
        <v>-2.4121511978631869</v>
      </c>
      <c r="K503" s="9">
        <f t="shared" si="31"/>
        <v>8.9622291770518808E-2</v>
      </c>
      <c r="L503" s="12" t="s">
        <v>142</v>
      </c>
      <c r="M503" s="12" t="s">
        <v>51</v>
      </c>
      <c r="N503" s="8" t="s">
        <v>45</v>
      </c>
      <c r="O503" s="35" t="s">
        <v>439</v>
      </c>
      <c r="P503" s="35" t="s">
        <v>440</v>
      </c>
    </row>
    <row r="504" spans="1:16" ht="15.75" x14ac:dyDescent="0.25">
      <c r="A504" s="12">
        <v>1740</v>
      </c>
      <c r="B504" s="12" t="s">
        <v>9</v>
      </c>
      <c r="C504" s="12" t="s">
        <v>129</v>
      </c>
      <c r="D504" s="12" t="s">
        <v>13</v>
      </c>
      <c r="E504" s="12">
        <v>38</v>
      </c>
      <c r="F504" s="20">
        <f t="shared" si="28"/>
        <v>12.095747389865037</v>
      </c>
      <c r="G504" s="20">
        <v>1</v>
      </c>
      <c r="H504" s="12">
        <v>3</v>
      </c>
      <c r="I504" s="9">
        <f t="shared" si="29"/>
        <v>1.1490960020371786E-2</v>
      </c>
      <c r="J504" s="9">
        <f t="shared" si="30"/>
        <v>-2.0476568029217432</v>
      </c>
      <c r="K504" s="9">
        <f t="shared" si="31"/>
        <v>0.12903690852812605</v>
      </c>
      <c r="L504" s="12" t="s">
        <v>142</v>
      </c>
      <c r="M504" s="12" t="s">
        <v>51</v>
      </c>
      <c r="N504" s="8" t="s">
        <v>45</v>
      </c>
      <c r="O504" s="35" t="s">
        <v>443</v>
      </c>
      <c r="P504" s="35" t="s">
        <v>444</v>
      </c>
    </row>
    <row r="505" spans="1:16" ht="15.75" x14ac:dyDescent="0.25">
      <c r="A505" s="12">
        <v>1741</v>
      </c>
      <c r="B505" s="12" t="s">
        <v>104</v>
      </c>
      <c r="C505" s="17" t="s">
        <v>145</v>
      </c>
      <c r="D505" s="15" t="s">
        <v>28</v>
      </c>
      <c r="E505" s="12">
        <v>77</v>
      </c>
      <c r="F505" s="20">
        <f t="shared" si="28"/>
        <v>24.509803921568629</v>
      </c>
      <c r="G505" s="20">
        <v>2</v>
      </c>
      <c r="H505" s="12">
        <v>8</v>
      </c>
      <c r="I505" s="9">
        <f t="shared" si="29"/>
        <v>4.7181372549019614E-2</v>
      </c>
      <c r="J505" s="9">
        <f t="shared" si="30"/>
        <v>-0.54976574794974287</v>
      </c>
      <c r="K505" s="9">
        <f t="shared" si="31"/>
        <v>0.57708497788747848</v>
      </c>
      <c r="L505" s="12" t="s">
        <v>142</v>
      </c>
      <c r="M505" s="12"/>
      <c r="N505" s="8" t="s">
        <v>45</v>
      </c>
      <c r="O505" s="35" t="s">
        <v>1372</v>
      </c>
      <c r="P505" s="35" t="s">
        <v>1373</v>
      </c>
    </row>
    <row r="506" spans="1:16" ht="15.75" x14ac:dyDescent="0.25">
      <c r="A506" s="12">
        <v>1742</v>
      </c>
      <c r="B506" s="12" t="s">
        <v>53</v>
      </c>
      <c r="C506" s="29" t="s">
        <v>146</v>
      </c>
      <c r="D506" s="23" t="s">
        <v>27</v>
      </c>
      <c r="E506" s="12">
        <v>138</v>
      </c>
      <c r="F506" s="20">
        <f t="shared" si="28"/>
        <v>43.926661573720395</v>
      </c>
      <c r="G506" s="20">
        <v>4</v>
      </c>
      <c r="H506" s="12">
        <v>10</v>
      </c>
      <c r="I506" s="9">
        <f t="shared" si="29"/>
        <v>0.15154698242933534</v>
      </c>
      <c r="J506" s="9">
        <f t="shared" si="30"/>
        <v>0.68772801851702337</v>
      </c>
      <c r="K506" s="9">
        <f t="shared" si="31"/>
        <v>1.9891909902544453</v>
      </c>
      <c r="L506" s="12" t="s">
        <v>142</v>
      </c>
      <c r="M506" s="12"/>
      <c r="N506" s="8" t="s">
        <v>45</v>
      </c>
      <c r="O506" s="35" t="s">
        <v>436</v>
      </c>
      <c r="P506" s="35" t="s">
        <v>437</v>
      </c>
    </row>
    <row r="507" spans="1:16" ht="15.75" x14ac:dyDescent="0.25">
      <c r="A507" s="12">
        <v>1743</v>
      </c>
      <c r="B507" s="12" t="s">
        <v>63</v>
      </c>
      <c r="C507" s="16" t="s">
        <v>93</v>
      </c>
      <c r="D507" s="31" t="s">
        <v>92</v>
      </c>
      <c r="E507" s="12">
        <v>119</v>
      </c>
      <c r="F507" s="20">
        <f t="shared" si="28"/>
        <v>37.878787878787882</v>
      </c>
      <c r="G507" s="20">
        <v>3</v>
      </c>
      <c r="H507" s="12">
        <v>8</v>
      </c>
      <c r="I507" s="9">
        <f t="shared" si="29"/>
        <v>0.11268939393939398</v>
      </c>
      <c r="J507" s="9">
        <f t="shared" si="30"/>
        <v>0.37354388118814708</v>
      </c>
      <c r="K507" s="9">
        <f t="shared" si="31"/>
        <v>1.452874315995927</v>
      </c>
      <c r="L507" s="12" t="s">
        <v>142</v>
      </c>
      <c r="M507" s="12"/>
      <c r="N507" s="8" t="s">
        <v>45</v>
      </c>
      <c r="O507" s="35" t="s">
        <v>955</v>
      </c>
      <c r="P507" s="35" t="s">
        <v>956</v>
      </c>
    </row>
    <row r="508" spans="1:16" ht="15.75" x14ac:dyDescent="0.25">
      <c r="A508" s="12">
        <v>1744</v>
      </c>
      <c r="B508" s="12" t="s">
        <v>99</v>
      </c>
      <c r="C508" s="14" t="s">
        <v>135</v>
      </c>
      <c r="D508" s="12" t="s">
        <v>94</v>
      </c>
      <c r="E508" s="12">
        <v>32</v>
      </c>
      <c r="F508" s="20">
        <f t="shared" si="28"/>
        <v>10.185892538833716</v>
      </c>
      <c r="G508" s="20">
        <v>1</v>
      </c>
      <c r="H508" s="12">
        <v>3</v>
      </c>
      <c r="I508" s="9">
        <f t="shared" si="29"/>
        <v>8.1487140310669733E-3</v>
      </c>
      <c r="J508" s="9">
        <f t="shared" si="30"/>
        <v>-2.4121511978631869</v>
      </c>
      <c r="K508" s="9">
        <f t="shared" si="31"/>
        <v>8.9622291770518808E-2</v>
      </c>
      <c r="L508" s="12" t="s">
        <v>142</v>
      </c>
      <c r="M508" s="12" t="s">
        <v>51</v>
      </c>
      <c r="N508" s="8" t="s">
        <v>45</v>
      </c>
      <c r="O508" s="35" t="s">
        <v>957</v>
      </c>
      <c r="P508" s="35" t="s">
        <v>958</v>
      </c>
    </row>
    <row r="509" spans="1:16" ht="15.75" x14ac:dyDescent="0.25">
      <c r="A509" s="12">
        <v>1745</v>
      </c>
      <c r="B509" s="12" t="s">
        <v>63</v>
      </c>
      <c r="C509" s="16" t="s">
        <v>93</v>
      </c>
      <c r="D509" s="31" t="s">
        <v>92</v>
      </c>
      <c r="E509" s="12">
        <v>95</v>
      </c>
      <c r="F509" s="20">
        <f t="shared" si="28"/>
        <v>30.239368474662594</v>
      </c>
      <c r="G509" s="20">
        <v>3</v>
      </c>
      <c r="H509" s="12">
        <v>6</v>
      </c>
      <c r="I509" s="9">
        <f t="shared" si="29"/>
        <v>7.1818500127323645E-2</v>
      </c>
      <c r="J509" s="9">
        <f t="shared" si="30"/>
        <v>-0.10420416061665971</v>
      </c>
      <c r="K509" s="9">
        <f t="shared" si="31"/>
        <v>0.90104132148969274</v>
      </c>
      <c r="L509" s="12" t="s">
        <v>142</v>
      </c>
      <c r="M509" s="12"/>
      <c r="N509" s="8" t="s">
        <v>45</v>
      </c>
      <c r="O509" s="35" t="s">
        <v>959</v>
      </c>
      <c r="P509" s="35" t="s">
        <v>960</v>
      </c>
    </row>
    <row r="510" spans="1:16" ht="15.75" x14ac:dyDescent="0.25">
      <c r="A510" s="12">
        <v>1746</v>
      </c>
      <c r="B510" s="12" t="s">
        <v>53</v>
      </c>
      <c r="C510" s="29" t="s">
        <v>146</v>
      </c>
      <c r="D510" s="23" t="s">
        <v>27</v>
      </c>
      <c r="E510" s="12">
        <v>240</v>
      </c>
      <c r="F510" s="20">
        <f t="shared" si="28"/>
        <v>76.39419404125286</v>
      </c>
      <c r="G510" s="20">
        <v>7</v>
      </c>
      <c r="H510" s="12">
        <v>12</v>
      </c>
      <c r="I510" s="9">
        <f t="shared" si="29"/>
        <v>0.45836516424751711</v>
      </c>
      <c r="J510" s="9">
        <f t="shared" si="30"/>
        <v>1.8614581087069562</v>
      </c>
      <c r="K510" s="9">
        <f t="shared" si="31"/>
        <v>6.4331101099593049</v>
      </c>
      <c r="L510" s="12" t="s">
        <v>143</v>
      </c>
      <c r="M510" s="12"/>
      <c r="N510" s="8" t="s">
        <v>45</v>
      </c>
      <c r="O510" s="35" t="s">
        <v>1069</v>
      </c>
      <c r="P510" s="35" t="s">
        <v>1070</v>
      </c>
    </row>
    <row r="511" spans="1:16" ht="15.75" x14ac:dyDescent="0.25">
      <c r="A511" s="12">
        <v>1747</v>
      </c>
      <c r="B511" s="12" t="s">
        <v>53</v>
      </c>
      <c r="C511" s="29" t="s">
        <v>146</v>
      </c>
      <c r="D511" s="23" t="s">
        <v>27</v>
      </c>
      <c r="E511" s="12">
        <v>157</v>
      </c>
      <c r="F511" s="20">
        <f t="shared" si="28"/>
        <v>49.974535268652915</v>
      </c>
      <c r="G511" s="20">
        <v>5</v>
      </c>
      <c r="H511" s="12">
        <v>13</v>
      </c>
      <c r="I511" s="9">
        <f t="shared" si="29"/>
        <v>0.19615005092946267</v>
      </c>
      <c r="J511" s="9">
        <f t="shared" si="30"/>
        <v>0.96132030544235381</v>
      </c>
      <c r="K511" s="9">
        <f t="shared" si="31"/>
        <v>2.6151469878560003</v>
      </c>
      <c r="L511" s="12" t="s">
        <v>143</v>
      </c>
      <c r="M511" s="12"/>
      <c r="N511" s="8" t="s">
        <v>45</v>
      </c>
      <c r="O511" s="35" t="s">
        <v>1102</v>
      </c>
      <c r="P511" s="35" t="s">
        <v>482</v>
      </c>
    </row>
    <row r="512" spans="1:16" ht="15.75" x14ac:dyDescent="0.25">
      <c r="A512" s="12">
        <v>1748</v>
      </c>
      <c r="B512" s="12" t="s">
        <v>63</v>
      </c>
      <c r="C512" s="16" t="s">
        <v>93</v>
      </c>
      <c r="D512" s="31" t="s">
        <v>92</v>
      </c>
      <c r="E512" s="12">
        <v>42</v>
      </c>
      <c r="F512" s="20">
        <f t="shared" si="28"/>
        <v>13.368983957219251</v>
      </c>
      <c r="G512" s="20">
        <v>1</v>
      </c>
      <c r="H512" s="12">
        <v>4</v>
      </c>
      <c r="I512" s="9">
        <f t="shared" si="29"/>
        <v>1.4037433155080216E-2</v>
      </c>
      <c r="J512" s="9">
        <f t="shared" si="30"/>
        <v>-1.8353797873223829</v>
      </c>
      <c r="K512" s="9">
        <f t="shared" si="31"/>
        <v>0.15955289409340709</v>
      </c>
      <c r="L512" s="12" t="s">
        <v>142</v>
      </c>
      <c r="M512" s="12"/>
      <c r="N512" s="8" t="s">
        <v>45</v>
      </c>
      <c r="O512" s="35" t="s">
        <v>1103</v>
      </c>
      <c r="P512" s="35" t="s">
        <v>1104</v>
      </c>
    </row>
    <row r="513" spans="1:16" ht="15.75" x14ac:dyDescent="0.25">
      <c r="A513" s="12">
        <v>1749</v>
      </c>
      <c r="B513" s="12" t="s">
        <v>63</v>
      </c>
      <c r="C513" s="16" t="s">
        <v>93</v>
      </c>
      <c r="D513" s="31" t="s">
        <v>92</v>
      </c>
      <c r="E513" s="12">
        <v>32</v>
      </c>
      <c r="F513" s="20">
        <f t="shared" si="28"/>
        <v>10.185892538833716</v>
      </c>
      <c r="G513" s="20">
        <v>1</v>
      </c>
      <c r="H513" s="12">
        <v>3</v>
      </c>
      <c r="I513" s="9">
        <f t="shared" si="29"/>
        <v>8.1487140310669733E-3</v>
      </c>
      <c r="J513" s="9">
        <f t="shared" si="30"/>
        <v>-2.4121511978631869</v>
      </c>
      <c r="K513" s="9">
        <f t="shared" si="31"/>
        <v>8.9622291770518808E-2</v>
      </c>
      <c r="L513" s="12" t="s">
        <v>142</v>
      </c>
      <c r="M513" s="12"/>
      <c r="N513" s="8" t="s">
        <v>45</v>
      </c>
      <c r="O513" s="35" t="s">
        <v>1105</v>
      </c>
      <c r="P513" s="35" t="s">
        <v>517</v>
      </c>
    </row>
    <row r="514" spans="1:16" ht="15.75" x14ac:dyDescent="0.25">
      <c r="A514" s="12">
        <v>1750</v>
      </c>
      <c r="B514" s="12" t="s">
        <v>99</v>
      </c>
      <c r="C514" s="14" t="s">
        <v>135</v>
      </c>
      <c r="D514" s="12" t="s">
        <v>94</v>
      </c>
      <c r="E514" s="12">
        <v>36</v>
      </c>
      <c r="F514" s="20">
        <f t="shared" si="28"/>
        <v>11.45912910618793</v>
      </c>
      <c r="G514" s="20">
        <v>1</v>
      </c>
      <c r="H514" s="12">
        <v>2</v>
      </c>
      <c r="I514" s="9">
        <f t="shared" si="29"/>
        <v>1.0313216195569139E-2</v>
      </c>
      <c r="J514" s="9">
        <f t="shared" si="30"/>
        <v>-2.1623333792359976</v>
      </c>
      <c r="K514" s="9">
        <f t="shared" si="31"/>
        <v>0.11505633750415478</v>
      </c>
      <c r="L514" s="12" t="s">
        <v>142</v>
      </c>
      <c r="M514" s="12" t="s">
        <v>51</v>
      </c>
      <c r="N514" s="8" t="s">
        <v>45</v>
      </c>
      <c r="O514" s="35" t="s">
        <v>441</v>
      </c>
      <c r="P514" s="35" t="s">
        <v>442</v>
      </c>
    </row>
    <row r="515" spans="1:16" ht="15.75" x14ac:dyDescent="0.25">
      <c r="A515" s="12">
        <v>1751</v>
      </c>
      <c r="B515" s="12" t="s">
        <v>104</v>
      </c>
      <c r="C515" s="17" t="s">
        <v>145</v>
      </c>
      <c r="D515" s="15" t="s">
        <v>28</v>
      </c>
      <c r="E515" s="12">
        <v>61</v>
      </c>
      <c r="F515" s="20">
        <f t="shared" si="28"/>
        <v>19.416857652151769</v>
      </c>
      <c r="G515" s="20">
        <v>1</v>
      </c>
      <c r="H515" s="12">
        <v>9</v>
      </c>
      <c r="I515" s="9">
        <f t="shared" si="29"/>
        <v>2.9610707919531448E-2</v>
      </c>
      <c r="J515" s="9">
        <f t="shared" si="30"/>
        <v>-1.0438135817898138</v>
      </c>
      <c r="K515" s="9">
        <f t="shared" si="31"/>
        <v>0.35210932057348859</v>
      </c>
      <c r="L515" s="12" t="s">
        <v>142</v>
      </c>
      <c r="M515" s="12"/>
      <c r="N515" s="8" t="s">
        <v>45</v>
      </c>
      <c r="O515" s="35" t="s">
        <v>445</v>
      </c>
      <c r="P515" s="35" t="s">
        <v>446</v>
      </c>
    </row>
    <row r="516" spans="1:16" ht="15.75" x14ac:dyDescent="0.25">
      <c r="A516" s="12">
        <v>1752</v>
      </c>
      <c r="B516" s="12" t="s">
        <v>63</v>
      </c>
      <c r="C516" s="16" t="s">
        <v>93</v>
      </c>
      <c r="D516" s="31" t="s">
        <v>92</v>
      </c>
      <c r="E516" s="12">
        <v>35</v>
      </c>
      <c r="F516" s="20">
        <f t="shared" si="28"/>
        <v>11.140819964349376</v>
      </c>
      <c r="G516" s="20">
        <v>1</v>
      </c>
      <c r="H516" s="12">
        <v>3</v>
      </c>
      <c r="I516" s="9">
        <f t="shared" si="29"/>
        <v>9.7482174688057043E-3</v>
      </c>
      <c r="J516" s="9">
        <f t="shared" si="30"/>
        <v>-2.2220838092823607</v>
      </c>
      <c r="K516" s="9">
        <f t="shared" si="31"/>
        <v>0.10838302379668988</v>
      </c>
      <c r="L516" s="12" t="s">
        <v>142</v>
      </c>
      <c r="M516" s="12"/>
      <c r="N516" s="8" t="s">
        <v>45</v>
      </c>
      <c r="O516" s="35" t="s">
        <v>469</v>
      </c>
      <c r="P516" s="35" t="s">
        <v>470</v>
      </c>
    </row>
    <row r="517" spans="1:16" ht="15.75" x14ac:dyDescent="0.25">
      <c r="A517" s="12">
        <v>1753</v>
      </c>
      <c r="B517" s="12" t="s">
        <v>115</v>
      </c>
      <c r="C517" s="12" t="s">
        <v>125</v>
      </c>
      <c r="D517" s="12" t="s">
        <v>35</v>
      </c>
      <c r="E517" s="12">
        <v>130</v>
      </c>
      <c r="F517" s="20">
        <f t="shared" si="28"/>
        <v>41.380188439011967</v>
      </c>
      <c r="G517" s="20">
        <v>4</v>
      </c>
      <c r="H517" s="12">
        <v>6</v>
      </c>
      <c r="I517" s="9">
        <f t="shared" si="29"/>
        <v>0.13448561242678889</v>
      </c>
      <c r="J517" s="9">
        <f t="shared" si="30"/>
        <v>0.56106352171488361</v>
      </c>
      <c r="K517" s="9">
        <f t="shared" si="31"/>
        <v>1.7525353689408558</v>
      </c>
      <c r="L517" s="12" t="s">
        <v>142</v>
      </c>
      <c r="M517" s="12" t="s">
        <v>51</v>
      </c>
      <c r="N517" s="8" t="s">
        <v>45</v>
      </c>
      <c r="O517" s="35" t="s">
        <v>584</v>
      </c>
      <c r="P517" s="35" t="s">
        <v>585</v>
      </c>
    </row>
    <row r="518" spans="1:16" ht="15.75" x14ac:dyDescent="0.25">
      <c r="A518" s="12">
        <v>1754</v>
      </c>
      <c r="B518" s="12" t="s">
        <v>9</v>
      </c>
      <c r="C518" s="12" t="s">
        <v>129</v>
      </c>
      <c r="D518" s="12" t="s">
        <v>13</v>
      </c>
      <c r="E518" s="12">
        <v>57</v>
      </c>
      <c r="F518" s="20">
        <f t="shared" si="28"/>
        <v>18.143621084797555</v>
      </c>
      <c r="G518" s="20">
        <v>1</v>
      </c>
      <c r="H518" s="12">
        <v>4</v>
      </c>
      <c r="I518" s="9">
        <f t="shared" si="29"/>
        <v>2.585466004583652E-2</v>
      </c>
      <c r="J518" s="9">
        <f t="shared" si="30"/>
        <v>-1.1876653086243261</v>
      </c>
      <c r="K518" s="9">
        <f t="shared" si="31"/>
        <v>0.30493235659601403</v>
      </c>
      <c r="L518" s="12" t="s">
        <v>142</v>
      </c>
      <c r="M518" s="12" t="s">
        <v>51</v>
      </c>
      <c r="N518" s="8" t="s">
        <v>45</v>
      </c>
      <c r="O518" s="35" t="s">
        <v>588</v>
      </c>
      <c r="P518" s="35" t="s">
        <v>589</v>
      </c>
    </row>
    <row r="519" spans="1:16" ht="15.75" x14ac:dyDescent="0.25">
      <c r="A519" s="144" t="s">
        <v>40</v>
      </c>
      <c r="B519" s="26" t="s">
        <v>24</v>
      </c>
      <c r="C519" s="13" t="s">
        <v>5</v>
      </c>
      <c r="D519" s="26" t="s">
        <v>23</v>
      </c>
      <c r="E519" s="13" t="s">
        <v>0</v>
      </c>
      <c r="F519" s="13" t="s">
        <v>1</v>
      </c>
      <c r="G519" s="26" t="s">
        <v>41</v>
      </c>
      <c r="H519" s="13" t="s">
        <v>4</v>
      </c>
      <c r="I519" s="26" t="s">
        <v>42</v>
      </c>
      <c r="J519" s="27" t="s">
        <v>43</v>
      </c>
      <c r="K519" s="27" t="s">
        <v>44</v>
      </c>
      <c r="L519" s="28" t="s">
        <v>37</v>
      </c>
      <c r="M519" s="28" t="s">
        <v>38</v>
      </c>
      <c r="N519" s="28" t="s">
        <v>39</v>
      </c>
      <c r="O519" s="11" t="s">
        <v>108</v>
      </c>
      <c r="P519" s="11" t="s">
        <v>109</v>
      </c>
    </row>
    <row r="520" spans="1:16" ht="15.75" x14ac:dyDescent="0.25">
      <c r="A520" s="12">
        <v>1755</v>
      </c>
      <c r="B520" s="12" t="s">
        <v>63</v>
      </c>
      <c r="C520" s="16" t="s">
        <v>93</v>
      </c>
      <c r="D520" s="31" t="s">
        <v>92</v>
      </c>
      <c r="E520" s="12">
        <v>83</v>
      </c>
      <c r="F520" s="20">
        <f t="shared" si="28"/>
        <v>26.419658772599949</v>
      </c>
      <c r="G520" s="20">
        <v>2</v>
      </c>
      <c r="H520" s="12">
        <v>7</v>
      </c>
      <c r="I520" s="9">
        <f t="shared" si="29"/>
        <v>5.4820791953144883E-2</v>
      </c>
      <c r="J520" s="9">
        <f t="shared" si="30"/>
        <v>-0.39061611856482337</v>
      </c>
      <c r="K520" s="9">
        <f t="shared" si="31"/>
        <v>0.6766398556680584</v>
      </c>
      <c r="L520" s="12" t="s">
        <v>142</v>
      </c>
      <c r="M520" s="12"/>
      <c r="N520" s="8" t="s">
        <v>45</v>
      </c>
      <c r="O520" s="35" t="s">
        <v>590</v>
      </c>
      <c r="P520" s="35" t="s">
        <v>591</v>
      </c>
    </row>
    <row r="521" spans="1:16" ht="15.75" x14ac:dyDescent="0.25">
      <c r="A521" s="12">
        <v>1756</v>
      </c>
      <c r="B521" s="12" t="s">
        <v>9</v>
      </c>
      <c r="C521" s="12" t="s">
        <v>129</v>
      </c>
      <c r="D521" s="12" t="s">
        <v>13</v>
      </c>
      <c r="E521" s="12">
        <v>49</v>
      </c>
      <c r="F521" s="20">
        <f t="shared" si="28"/>
        <v>15.597147950089127</v>
      </c>
      <c r="G521" s="20">
        <v>1</v>
      </c>
      <c r="H521" s="12">
        <v>4</v>
      </c>
      <c r="I521" s="9">
        <f t="shared" si="29"/>
        <v>1.9106506238859181E-2</v>
      </c>
      <c r="J521" s="9">
        <f t="shared" si="30"/>
        <v>-1.5084261954087674</v>
      </c>
      <c r="K521" s="9">
        <f t="shared" si="31"/>
        <v>0.22125792082216006</v>
      </c>
      <c r="L521" s="12" t="s">
        <v>142</v>
      </c>
      <c r="M521" s="12" t="s">
        <v>51</v>
      </c>
      <c r="N521" s="8" t="s">
        <v>45</v>
      </c>
      <c r="O521" s="35" t="s">
        <v>592</v>
      </c>
      <c r="P521" s="35" t="s">
        <v>593</v>
      </c>
    </row>
    <row r="522" spans="1:16" ht="15.75" x14ac:dyDescent="0.25">
      <c r="A522" s="12">
        <v>1757</v>
      </c>
      <c r="B522" s="12" t="s">
        <v>14</v>
      </c>
      <c r="C522" s="8" t="s">
        <v>91</v>
      </c>
      <c r="D522" s="8" t="s">
        <v>31</v>
      </c>
      <c r="E522" s="12">
        <v>160</v>
      </c>
      <c r="F522" s="20">
        <f t="shared" si="28"/>
        <v>50.929462694168578</v>
      </c>
      <c r="G522" s="20">
        <v>5</v>
      </c>
      <c r="H522" s="12">
        <v>9</v>
      </c>
      <c r="I522" s="9">
        <f t="shared" si="29"/>
        <v>0.20371785077667434</v>
      </c>
      <c r="J522" s="9">
        <f t="shared" si="30"/>
        <v>1.0014666144095399</v>
      </c>
      <c r="K522" s="9">
        <f t="shared" si="31"/>
        <v>2.7222714246423578</v>
      </c>
      <c r="L522" s="12" t="s">
        <v>142</v>
      </c>
      <c r="M522" s="12"/>
      <c r="N522" s="8" t="s">
        <v>45</v>
      </c>
      <c r="O522" s="35" t="s">
        <v>317</v>
      </c>
      <c r="P522" s="35" t="s">
        <v>594</v>
      </c>
    </row>
    <row r="523" spans="1:16" ht="15.75" x14ac:dyDescent="0.25">
      <c r="A523" s="12">
        <v>1758</v>
      </c>
      <c r="B523" s="12" t="s">
        <v>99</v>
      </c>
      <c r="C523" s="14" t="s">
        <v>135</v>
      </c>
      <c r="D523" s="12" t="s">
        <v>94</v>
      </c>
      <c r="E523" s="12">
        <v>33</v>
      </c>
      <c r="F523" s="20">
        <f t="shared" si="28"/>
        <v>10.504201680672269</v>
      </c>
      <c r="G523" s="20">
        <v>1</v>
      </c>
      <c r="H523" s="12">
        <v>3</v>
      </c>
      <c r="I523" s="9">
        <f t="shared" si="29"/>
        <v>8.6659663865546223E-3</v>
      </c>
      <c r="J523" s="9">
        <f t="shared" si="30"/>
        <v>-2.3468845098310025</v>
      </c>
      <c r="K523" s="9">
        <f t="shared" si="31"/>
        <v>9.5666747223737858E-2</v>
      </c>
      <c r="L523" s="12" t="s">
        <v>142</v>
      </c>
      <c r="M523" s="12" t="s">
        <v>51</v>
      </c>
      <c r="N523" s="8" t="s">
        <v>45</v>
      </c>
      <c r="O523" s="35" t="s">
        <v>311</v>
      </c>
      <c r="P523" s="35" t="s">
        <v>595</v>
      </c>
    </row>
    <row r="524" spans="1:16" ht="15.75" x14ac:dyDescent="0.25">
      <c r="A524" s="12">
        <v>1759</v>
      </c>
      <c r="B524" s="12" t="s">
        <v>9</v>
      </c>
      <c r="C524" s="12" t="s">
        <v>129</v>
      </c>
      <c r="D524" s="12" t="s">
        <v>13</v>
      </c>
      <c r="E524" s="12">
        <v>53</v>
      </c>
      <c r="F524" s="20">
        <f t="shared" si="28"/>
        <v>16.870384517443341</v>
      </c>
      <c r="G524" s="20">
        <v>1</v>
      </c>
      <c r="H524" s="12">
        <v>3</v>
      </c>
      <c r="I524" s="9">
        <f t="shared" si="29"/>
        <v>2.2353259485612426E-2</v>
      </c>
      <c r="J524" s="9">
        <f t="shared" si="30"/>
        <v>-1.3419878990573562</v>
      </c>
      <c r="K524" s="9">
        <f t="shared" si="31"/>
        <v>0.26132566285327374</v>
      </c>
      <c r="L524" s="12" t="s">
        <v>142</v>
      </c>
      <c r="M524" s="12" t="s">
        <v>48</v>
      </c>
      <c r="N524" s="8" t="s">
        <v>45</v>
      </c>
      <c r="O524" s="35" t="s">
        <v>596</v>
      </c>
      <c r="P524" s="35" t="s">
        <v>597</v>
      </c>
    </row>
    <row r="525" spans="1:16" ht="15.75" x14ac:dyDescent="0.25">
      <c r="A525" s="12">
        <v>1760</v>
      </c>
      <c r="B525" s="12" t="s">
        <v>14</v>
      </c>
      <c r="C525" s="8" t="s">
        <v>91</v>
      </c>
      <c r="D525" s="8" t="s">
        <v>31</v>
      </c>
      <c r="E525" s="12">
        <v>110</v>
      </c>
      <c r="F525" s="20">
        <f t="shared" si="28"/>
        <v>35.0140056022409</v>
      </c>
      <c r="G525" s="20">
        <v>3</v>
      </c>
      <c r="H525" s="12">
        <v>12</v>
      </c>
      <c r="I525" s="9">
        <f t="shared" si="29"/>
        <v>9.6288515406162484E-2</v>
      </c>
      <c r="J525" s="9">
        <f t="shared" si="30"/>
        <v>0.20674180814430887</v>
      </c>
      <c r="K525" s="9">
        <f t="shared" si="31"/>
        <v>1.229665041291734</v>
      </c>
      <c r="L525" s="12" t="s">
        <v>143</v>
      </c>
      <c r="M525" s="12"/>
      <c r="N525" s="8" t="s">
        <v>45</v>
      </c>
      <c r="O525" s="35" t="s">
        <v>598</v>
      </c>
      <c r="P525" s="35" t="s">
        <v>599</v>
      </c>
    </row>
    <row r="526" spans="1:16" ht="15.75" x14ac:dyDescent="0.25">
      <c r="A526" s="12">
        <v>1761</v>
      </c>
      <c r="B526" s="12" t="s">
        <v>9</v>
      </c>
      <c r="C526" s="12" t="s">
        <v>129</v>
      </c>
      <c r="D526" s="12" t="s">
        <v>13</v>
      </c>
      <c r="E526" s="12">
        <v>48</v>
      </c>
      <c r="F526" s="20">
        <f t="shared" si="28"/>
        <v>15.278838808250573</v>
      </c>
      <c r="G526" s="20">
        <v>1</v>
      </c>
      <c r="H526" s="12">
        <v>4</v>
      </c>
      <c r="I526" s="9">
        <f t="shared" si="29"/>
        <v>1.8334606569900685E-2</v>
      </c>
      <c r="J526" s="9">
        <f t="shared" si="30"/>
        <v>-1.5521597035657697</v>
      </c>
      <c r="K526" s="9">
        <f t="shared" si="31"/>
        <v>0.21179007576086675</v>
      </c>
      <c r="L526" s="12" t="s">
        <v>142</v>
      </c>
      <c r="M526" s="12"/>
      <c r="N526" s="8" t="s">
        <v>45</v>
      </c>
      <c r="O526" s="35" t="s">
        <v>636</v>
      </c>
      <c r="P526" s="35" t="s">
        <v>637</v>
      </c>
    </row>
    <row r="527" spans="1:16" ht="15.75" x14ac:dyDescent="0.25">
      <c r="A527" s="12">
        <v>1762</v>
      </c>
      <c r="B527" s="12" t="s">
        <v>63</v>
      </c>
      <c r="C527" s="16" t="s">
        <v>93</v>
      </c>
      <c r="D527" s="31" t="s">
        <v>92</v>
      </c>
      <c r="E527" s="12">
        <v>47</v>
      </c>
      <c r="F527" s="20">
        <f t="shared" si="28"/>
        <v>14.96052966641202</v>
      </c>
      <c r="G527" s="20">
        <v>1</v>
      </c>
      <c r="H527" s="12">
        <v>5</v>
      </c>
      <c r="I527" s="9">
        <f t="shared" si="29"/>
        <v>1.7578622358034125E-2</v>
      </c>
      <c r="J527" s="9">
        <f t="shared" si="30"/>
        <v>-1.5968139844743723</v>
      </c>
      <c r="K527" s="9">
        <f t="shared" si="31"/>
        <v>0.202540789219636</v>
      </c>
      <c r="L527" s="12" t="s">
        <v>142</v>
      </c>
      <c r="M527" s="12"/>
      <c r="N527" s="8" t="s">
        <v>45</v>
      </c>
      <c r="O527" s="35" t="s">
        <v>638</v>
      </c>
      <c r="P527" s="35" t="s">
        <v>637</v>
      </c>
    </row>
    <row r="528" spans="1:16" ht="15.75" x14ac:dyDescent="0.25">
      <c r="A528" s="12">
        <v>1763</v>
      </c>
      <c r="B528" s="12" t="s">
        <v>104</v>
      </c>
      <c r="C528" s="17" t="s">
        <v>145</v>
      </c>
      <c r="D528" s="15" t="s">
        <v>28</v>
      </c>
      <c r="E528" s="12">
        <v>45</v>
      </c>
      <c r="F528" s="20">
        <f t="shared" ref="F528:F592" si="32">E528/3.1416</f>
        <v>14.323911382734913</v>
      </c>
      <c r="G528" s="20">
        <v>1</v>
      </c>
      <c r="H528" s="12">
        <v>5</v>
      </c>
      <c r="I528" s="9">
        <f t="shared" ref="I528:I592" si="33">(3.1416*((F528/100)^2)/4)</f>
        <v>1.611440030557678E-2</v>
      </c>
      <c r="J528" s="9">
        <f t="shared" ref="J528:J592" si="34">(((LN(F528))*2.121)+(-7.335))</f>
        <v>-1.6890459068985582</v>
      </c>
      <c r="K528" s="9">
        <f t="shared" ref="K528:K592" si="35">EXP(J528)</f>
        <v>0.18469565680810318</v>
      </c>
      <c r="L528" s="12" t="s">
        <v>142</v>
      </c>
      <c r="M528" s="12"/>
      <c r="N528" s="8" t="s">
        <v>45</v>
      </c>
      <c r="O528" s="35" t="s">
        <v>639</v>
      </c>
      <c r="P528" s="35" t="s">
        <v>640</v>
      </c>
    </row>
    <row r="529" spans="1:16" ht="15.75" x14ac:dyDescent="0.25">
      <c r="A529" s="12">
        <v>1764</v>
      </c>
      <c r="B529" s="12" t="s">
        <v>63</v>
      </c>
      <c r="C529" s="16" t="s">
        <v>93</v>
      </c>
      <c r="D529" s="31" t="s">
        <v>92</v>
      </c>
      <c r="E529" s="12">
        <v>33</v>
      </c>
      <c r="F529" s="20">
        <f t="shared" si="32"/>
        <v>10.504201680672269</v>
      </c>
      <c r="G529" s="20">
        <v>1</v>
      </c>
      <c r="H529" s="12">
        <v>4</v>
      </c>
      <c r="I529" s="9">
        <f t="shared" si="33"/>
        <v>8.6659663865546223E-3</v>
      </c>
      <c r="J529" s="9">
        <f t="shared" si="34"/>
        <v>-2.3468845098310025</v>
      </c>
      <c r="K529" s="9">
        <f t="shared" si="35"/>
        <v>9.5666747223737858E-2</v>
      </c>
      <c r="L529" s="12" t="s">
        <v>142</v>
      </c>
      <c r="M529" s="12"/>
      <c r="N529" s="8" t="s">
        <v>45</v>
      </c>
      <c r="O529" s="35" t="s">
        <v>574</v>
      </c>
      <c r="P529" s="35" t="s">
        <v>641</v>
      </c>
    </row>
    <row r="530" spans="1:16" ht="15.75" x14ac:dyDescent="0.25">
      <c r="A530" s="12">
        <v>1765</v>
      </c>
      <c r="B530" s="12" t="s">
        <v>53</v>
      </c>
      <c r="C530" s="29" t="s">
        <v>146</v>
      </c>
      <c r="D530" s="23" t="s">
        <v>27</v>
      </c>
      <c r="E530" s="12">
        <v>145</v>
      </c>
      <c r="F530" s="20">
        <f t="shared" si="32"/>
        <v>46.154825566590276</v>
      </c>
      <c r="G530" s="20">
        <v>4</v>
      </c>
      <c r="H530" s="12">
        <v>10</v>
      </c>
      <c r="I530" s="9">
        <f t="shared" si="33"/>
        <v>0.16731124267888975</v>
      </c>
      <c r="J530" s="9">
        <f t="shared" si="34"/>
        <v>0.79267521997263213</v>
      </c>
      <c r="K530" s="9">
        <f t="shared" si="35"/>
        <v>2.2092988880547</v>
      </c>
      <c r="L530" s="12" t="s">
        <v>142</v>
      </c>
      <c r="M530" s="12"/>
      <c r="N530" s="8" t="s">
        <v>45</v>
      </c>
      <c r="O530" s="35" t="s">
        <v>297</v>
      </c>
      <c r="P530" s="35" t="s">
        <v>642</v>
      </c>
    </row>
    <row r="531" spans="1:16" ht="15.75" x14ac:dyDescent="0.25">
      <c r="A531" s="12">
        <v>1766</v>
      </c>
      <c r="B531" s="12" t="s">
        <v>14</v>
      </c>
      <c r="C531" s="8" t="s">
        <v>91</v>
      </c>
      <c r="D531" s="8" t="s">
        <v>31</v>
      </c>
      <c r="E531" s="12">
        <v>47</v>
      </c>
      <c r="F531" s="20">
        <f t="shared" si="32"/>
        <v>14.96052966641202</v>
      </c>
      <c r="G531" s="20">
        <v>1</v>
      </c>
      <c r="H531" s="12">
        <v>5</v>
      </c>
      <c r="I531" s="9">
        <f t="shared" si="33"/>
        <v>1.7578622358034125E-2</v>
      </c>
      <c r="J531" s="9">
        <f t="shared" si="34"/>
        <v>-1.5968139844743723</v>
      </c>
      <c r="K531" s="9">
        <f t="shared" si="35"/>
        <v>0.202540789219636</v>
      </c>
      <c r="L531" s="12" t="s">
        <v>142</v>
      </c>
      <c r="M531" s="12"/>
      <c r="N531" s="8" t="s">
        <v>45</v>
      </c>
      <c r="O531" s="35" t="s">
        <v>643</v>
      </c>
      <c r="P531" s="35" t="s">
        <v>644</v>
      </c>
    </row>
    <row r="532" spans="1:16" ht="15.75" x14ac:dyDescent="0.25">
      <c r="A532" s="12">
        <v>1767</v>
      </c>
      <c r="B532" s="12" t="s">
        <v>63</v>
      </c>
      <c r="C532" s="16" t="s">
        <v>93</v>
      </c>
      <c r="D532" s="31" t="s">
        <v>92</v>
      </c>
      <c r="E532" s="12">
        <v>66</v>
      </c>
      <c r="F532" s="20">
        <f t="shared" si="32"/>
        <v>21.008403361344538</v>
      </c>
      <c r="G532" s="20">
        <v>2</v>
      </c>
      <c r="H532" s="12">
        <v>5</v>
      </c>
      <c r="I532" s="9">
        <f t="shared" si="33"/>
        <v>3.4663865546218489E-2</v>
      </c>
      <c r="J532" s="9">
        <f t="shared" si="34"/>
        <v>-0.87671933986335837</v>
      </c>
      <c r="K532" s="9">
        <f t="shared" si="35"/>
        <v>0.41614590798665418</v>
      </c>
      <c r="L532" s="12" t="s">
        <v>142</v>
      </c>
      <c r="M532" s="12"/>
      <c r="N532" s="8" t="s">
        <v>45</v>
      </c>
      <c r="O532" s="35" t="s">
        <v>645</v>
      </c>
      <c r="P532" s="35" t="s">
        <v>646</v>
      </c>
    </row>
    <row r="533" spans="1:16" ht="15.75" x14ac:dyDescent="0.25">
      <c r="A533" s="12">
        <v>1768</v>
      </c>
      <c r="B533" s="12" t="s">
        <v>63</v>
      </c>
      <c r="C533" s="16" t="s">
        <v>93</v>
      </c>
      <c r="D533" s="31" t="s">
        <v>92</v>
      </c>
      <c r="E533" s="12">
        <v>39</v>
      </c>
      <c r="F533" s="20">
        <f t="shared" si="32"/>
        <v>12.41405653170359</v>
      </c>
      <c r="G533" s="20">
        <v>1</v>
      </c>
      <c r="H533" s="12">
        <v>3</v>
      </c>
      <c r="I533" s="9">
        <f t="shared" si="33"/>
        <v>1.2103705118411001E-2</v>
      </c>
      <c r="J533" s="9">
        <f t="shared" si="34"/>
        <v>-1.9925627962604269</v>
      </c>
      <c r="K533" s="9">
        <f t="shared" si="35"/>
        <v>0.13634555143976687</v>
      </c>
      <c r="L533" s="12" t="s">
        <v>142</v>
      </c>
      <c r="M533" s="12"/>
      <c r="N533" s="8" t="s">
        <v>45</v>
      </c>
      <c r="O533" s="35" t="s">
        <v>647</v>
      </c>
      <c r="P533" s="35" t="s">
        <v>648</v>
      </c>
    </row>
    <row r="534" spans="1:16" ht="15.75" x14ac:dyDescent="0.25">
      <c r="A534" s="12">
        <v>1769</v>
      </c>
      <c r="B534" s="12" t="s">
        <v>73</v>
      </c>
      <c r="C534" s="12" t="s">
        <v>130</v>
      </c>
      <c r="D534" s="23" t="s">
        <v>30</v>
      </c>
      <c r="E534" s="12">
        <v>42</v>
      </c>
      <c r="F534" s="20">
        <f t="shared" si="32"/>
        <v>13.368983957219251</v>
      </c>
      <c r="G534" s="20">
        <v>1</v>
      </c>
      <c r="H534" s="12">
        <v>5</v>
      </c>
      <c r="I534" s="9">
        <f t="shared" si="33"/>
        <v>1.4037433155080216E-2</v>
      </c>
      <c r="J534" s="9">
        <f t="shared" si="34"/>
        <v>-1.8353797873223829</v>
      </c>
      <c r="K534" s="9">
        <f t="shared" si="35"/>
        <v>0.15955289409340709</v>
      </c>
      <c r="L534" s="12" t="s">
        <v>142</v>
      </c>
      <c r="M534" s="12"/>
      <c r="N534" s="8" t="s">
        <v>45</v>
      </c>
      <c r="O534" s="35" t="s">
        <v>649</v>
      </c>
      <c r="P534" s="35" t="s">
        <v>391</v>
      </c>
    </row>
    <row r="535" spans="1:16" ht="15.75" x14ac:dyDescent="0.25">
      <c r="A535" s="12">
        <v>1770</v>
      </c>
      <c r="B535" s="12" t="s">
        <v>9</v>
      </c>
      <c r="C535" s="12" t="s">
        <v>129</v>
      </c>
      <c r="D535" s="12" t="s">
        <v>13</v>
      </c>
      <c r="E535" s="12">
        <v>79</v>
      </c>
      <c r="F535" s="20">
        <f t="shared" si="32"/>
        <v>25.146422205245734</v>
      </c>
      <c r="G535" s="20">
        <v>2</v>
      </c>
      <c r="H535" s="12">
        <v>4</v>
      </c>
      <c r="I535" s="9">
        <f t="shared" si="33"/>
        <v>4.9664183855360318E-2</v>
      </c>
      <c r="J535" s="9">
        <f t="shared" si="34"/>
        <v>-0.4953781526188541</v>
      </c>
      <c r="K535" s="9">
        <f t="shared" si="35"/>
        <v>0.60934044003998256</v>
      </c>
      <c r="L535" s="12" t="s">
        <v>142</v>
      </c>
      <c r="M535" s="12" t="s">
        <v>48</v>
      </c>
      <c r="N535" s="8" t="s">
        <v>45</v>
      </c>
      <c r="O535" s="35" t="s">
        <v>650</v>
      </c>
      <c r="P535" s="35" t="s">
        <v>642</v>
      </c>
    </row>
    <row r="536" spans="1:16" ht="15.75" x14ac:dyDescent="0.25">
      <c r="A536" s="12">
        <v>1771</v>
      </c>
      <c r="B536" s="12" t="s">
        <v>99</v>
      </c>
      <c r="C536" s="14" t="s">
        <v>135</v>
      </c>
      <c r="D536" s="12" t="s">
        <v>94</v>
      </c>
      <c r="E536" s="12">
        <v>40</v>
      </c>
      <c r="F536" s="20">
        <f t="shared" si="32"/>
        <v>12.732365673542144</v>
      </c>
      <c r="G536" s="20">
        <v>1</v>
      </c>
      <c r="H536" s="12">
        <v>2</v>
      </c>
      <c r="I536" s="9">
        <f t="shared" si="33"/>
        <v>1.2732365673542146E-2</v>
      </c>
      <c r="J536" s="9">
        <f t="shared" si="34"/>
        <v>-1.9388637255257484</v>
      </c>
      <c r="K536" s="9">
        <f t="shared" si="35"/>
        <v>0.14386732971233054</v>
      </c>
      <c r="L536" s="12" t="s">
        <v>142</v>
      </c>
      <c r="M536" s="12" t="s">
        <v>51</v>
      </c>
      <c r="N536" s="8" t="s">
        <v>45</v>
      </c>
      <c r="O536" s="35" t="s">
        <v>651</v>
      </c>
      <c r="P536" s="35" t="s">
        <v>652</v>
      </c>
    </row>
    <row r="537" spans="1:16" ht="15.75" x14ac:dyDescent="0.25">
      <c r="A537" s="12">
        <v>1772</v>
      </c>
      <c r="B537" s="12" t="s">
        <v>53</v>
      </c>
      <c r="C537" s="29" t="s">
        <v>146</v>
      </c>
      <c r="D537" s="23" t="s">
        <v>27</v>
      </c>
      <c r="E537" s="12">
        <v>260</v>
      </c>
      <c r="F537" s="20">
        <f t="shared" si="32"/>
        <v>82.760376878023934</v>
      </c>
      <c r="G537" s="20">
        <v>8</v>
      </c>
      <c r="H537" s="12">
        <v>13</v>
      </c>
      <c r="I537" s="9">
        <f t="shared" si="33"/>
        <v>0.53794244970715555</v>
      </c>
      <c r="J537" s="9">
        <f t="shared" si="34"/>
        <v>2.0312286916825277</v>
      </c>
      <c r="K537" s="9">
        <f t="shared" si="35"/>
        <v>7.6234474731430408</v>
      </c>
      <c r="L537" s="12" t="s">
        <v>143</v>
      </c>
      <c r="M537" s="12"/>
      <c r="N537" s="8" t="s">
        <v>45</v>
      </c>
      <c r="O537" s="35" t="s">
        <v>653</v>
      </c>
      <c r="P537" s="35" t="s">
        <v>654</v>
      </c>
    </row>
    <row r="538" spans="1:16" ht="15.75" x14ac:dyDescent="0.25">
      <c r="A538" s="12">
        <v>1773</v>
      </c>
      <c r="B538" s="12" t="s">
        <v>63</v>
      </c>
      <c r="C538" s="16" t="s">
        <v>93</v>
      </c>
      <c r="D538" s="31" t="s">
        <v>92</v>
      </c>
      <c r="E538" s="12">
        <v>43</v>
      </c>
      <c r="F538" s="20">
        <f t="shared" si="32"/>
        <v>13.687293099057806</v>
      </c>
      <c r="G538" s="20">
        <v>1</v>
      </c>
      <c r="H538" s="12">
        <v>3</v>
      </c>
      <c r="I538" s="9">
        <f t="shared" si="33"/>
        <v>1.4713840081487146E-2</v>
      </c>
      <c r="J538" s="9">
        <f t="shared" si="34"/>
        <v>-1.7854716023153614</v>
      </c>
      <c r="K538" s="9">
        <f t="shared" si="35"/>
        <v>0.16771794617454117</v>
      </c>
      <c r="L538" s="12" t="s">
        <v>142</v>
      </c>
      <c r="M538" s="12"/>
      <c r="N538" s="8" t="s">
        <v>45</v>
      </c>
      <c r="O538" s="35" t="s">
        <v>653</v>
      </c>
      <c r="P538" s="35" t="s">
        <v>655</v>
      </c>
    </row>
    <row r="539" spans="1:16" ht="15.75" x14ac:dyDescent="0.25">
      <c r="A539" s="12">
        <v>1774</v>
      </c>
      <c r="B539" s="12" t="s">
        <v>49</v>
      </c>
      <c r="C539" s="12" t="s">
        <v>121</v>
      </c>
      <c r="D539" s="12" t="s">
        <v>96</v>
      </c>
      <c r="E539" s="12">
        <v>56</v>
      </c>
      <c r="F539" s="20">
        <f t="shared" si="32"/>
        <v>17.825311942959001</v>
      </c>
      <c r="G539" s="20">
        <v>1</v>
      </c>
      <c r="H539" s="12">
        <v>6</v>
      </c>
      <c r="I539" s="9">
        <f t="shared" si="33"/>
        <v>2.4955436720142603E-2</v>
      </c>
      <c r="J539" s="9">
        <f t="shared" si="34"/>
        <v>-1.2252061116521551</v>
      </c>
      <c r="K539" s="9">
        <f t="shared" si="35"/>
        <v>0.29369715967786642</v>
      </c>
      <c r="L539" s="12" t="s">
        <v>142</v>
      </c>
      <c r="M539" s="12"/>
      <c r="N539" s="8" t="s">
        <v>45</v>
      </c>
      <c r="O539" s="35" t="s">
        <v>656</v>
      </c>
      <c r="P539" s="35" t="s">
        <v>657</v>
      </c>
    </row>
    <row r="540" spans="1:16" ht="15.75" x14ac:dyDescent="0.25">
      <c r="A540" s="12">
        <v>1775</v>
      </c>
      <c r="B540" s="12" t="s">
        <v>9</v>
      </c>
      <c r="C540" s="12" t="s">
        <v>129</v>
      </c>
      <c r="D540" s="12" t="s">
        <v>13</v>
      </c>
      <c r="E540" s="12">
        <v>54</v>
      </c>
      <c r="F540" s="20">
        <f t="shared" si="32"/>
        <v>17.188693659281896</v>
      </c>
      <c r="G540" s="20">
        <v>1</v>
      </c>
      <c r="H540" s="12">
        <v>3</v>
      </c>
      <c r="I540" s="9">
        <f t="shared" si="33"/>
        <v>2.3204736440030557E-2</v>
      </c>
      <c r="J540" s="9">
        <f t="shared" si="34"/>
        <v>-1.3023418849385804</v>
      </c>
      <c r="K540" s="9">
        <f t="shared" si="35"/>
        <v>0.27189430168966694</v>
      </c>
      <c r="L540" s="12" t="s">
        <v>142</v>
      </c>
      <c r="M540" s="12" t="s">
        <v>51</v>
      </c>
      <c r="N540" s="8" t="s">
        <v>45</v>
      </c>
      <c r="O540" s="35" t="s">
        <v>658</v>
      </c>
      <c r="P540" s="35" t="s">
        <v>659</v>
      </c>
    </row>
    <row r="541" spans="1:16" ht="15.75" x14ac:dyDescent="0.25">
      <c r="A541" s="12">
        <v>1776</v>
      </c>
      <c r="B541" s="12" t="s">
        <v>63</v>
      </c>
      <c r="C541" s="16" t="s">
        <v>93</v>
      </c>
      <c r="D541" s="31" t="s">
        <v>92</v>
      </c>
      <c r="E541" s="12">
        <v>170</v>
      </c>
      <c r="F541" s="20">
        <f t="shared" si="32"/>
        <v>54.112554112554115</v>
      </c>
      <c r="G541" s="20">
        <v>5</v>
      </c>
      <c r="H541" s="12">
        <v>8</v>
      </c>
      <c r="I541" s="9">
        <f t="shared" si="33"/>
        <v>0.22997835497835495</v>
      </c>
      <c r="J541" s="9">
        <f t="shared" si="34"/>
        <v>1.1300514372821988</v>
      </c>
      <c r="K541" s="9">
        <f t="shared" si="35"/>
        <v>3.0958157363770038</v>
      </c>
      <c r="L541" s="12" t="s">
        <v>142</v>
      </c>
      <c r="M541" s="12"/>
      <c r="N541" s="8" t="s">
        <v>45</v>
      </c>
      <c r="O541" s="35" t="s">
        <v>660</v>
      </c>
      <c r="P541" s="35" t="s">
        <v>661</v>
      </c>
    </row>
    <row r="542" spans="1:16" ht="15.75" x14ac:dyDescent="0.25">
      <c r="A542" s="12">
        <v>1777</v>
      </c>
      <c r="B542" s="12" t="s">
        <v>63</v>
      </c>
      <c r="C542" s="16" t="s">
        <v>93</v>
      </c>
      <c r="D542" s="31" t="s">
        <v>92</v>
      </c>
      <c r="E542" s="12">
        <v>117</v>
      </c>
      <c r="F542" s="20">
        <f t="shared" si="32"/>
        <v>37.242169595110774</v>
      </c>
      <c r="G542" s="20">
        <v>3</v>
      </c>
      <c r="H542" s="12">
        <v>5</v>
      </c>
      <c r="I542" s="9">
        <f t="shared" si="33"/>
        <v>0.10893334606569902</v>
      </c>
      <c r="J542" s="9">
        <f t="shared" si="34"/>
        <v>0.33759386800463442</v>
      </c>
      <c r="K542" s="9">
        <f t="shared" si="35"/>
        <v>1.4015711649060056</v>
      </c>
      <c r="L542" s="12" t="s">
        <v>142</v>
      </c>
      <c r="M542" s="12"/>
      <c r="N542" s="8" t="s">
        <v>45</v>
      </c>
      <c r="O542" s="35" t="s">
        <v>285</v>
      </c>
      <c r="P542" s="35" t="s">
        <v>286</v>
      </c>
    </row>
    <row r="543" spans="1:16" ht="15.75" x14ac:dyDescent="0.25">
      <c r="A543" s="12">
        <v>1778</v>
      </c>
      <c r="B543" s="12" t="s">
        <v>84</v>
      </c>
      <c r="C543" s="30" t="s">
        <v>167</v>
      </c>
      <c r="D543" s="12" t="s">
        <v>116</v>
      </c>
      <c r="E543" s="12">
        <v>76</v>
      </c>
      <c r="F543" s="20">
        <f t="shared" si="32"/>
        <v>24.191494779730075</v>
      </c>
      <c r="G543" s="20">
        <v>2</v>
      </c>
      <c r="H543" s="12">
        <v>3</v>
      </c>
      <c r="I543" s="9">
        <f t="shared" si="33"/>
        <v>4.5963840081487142E-2</v>
      </c>
      <c r="J543" s="9">
        <f t="shared" si="34"/>
        <v>-0.57749163295409911</v>
      </c>
      <c r="K543" s="9">
        <f t="shared" si="35"/>
        <v>0.5613045600645622</v>
      </c>
      <c r="L543" s="12" t="s">
        <v>142</v>
      </c>
      <c r="M543" s="12"/>
      <c r="N543" s="8" t="s">
        <v>45</v>
      </c>
      <c r="O543" s="35" t="s">
        <v>287</v>
      </c>
      <c r="P543" s="35" t="s">
        <v>288</v>
      </c>
    </row>
    <row r="544" spans="1:16" ht="15.75" x14ac:dyDescent="0.25">
      <c r="A544" s="12">
        <v>1779</v>
      </c>
      <c r="B544" s="12" t="s">
        <v>63</v>
      </c>
      <c r="C544" s="16" t="s">
        <v>93</v>
      </c>
      <c r="D544" s="31" t="s">
        <v>92</v>
      </c>
      <c r="E544" s="12">
        <v>38</v>
      </c>
      <c r="F544" s="20">
        <f t="shared" si="32"/>
        <v>12.095747389865037</v>
      </c>
      <c r="G544" s="20">
        <v>1</v>
      </c>
      <c r="H544" s="12">
        <v>3</v>
      </c>
      <c r="I544" s="9">
        <f t="shared" si="33"/>
        <v>1.1490960020371786E-2</v>
      </c>
      <c r="J544" s="9">
        <f t="shared" si="34"/>
        <v>-2.0476568029217432</v>
      </c>
      <c r="K544" s="9">
        <f t="shared" si="35"/>
        <v>0.12903690852812605</v>
      </c>
      <c r="L544" s="12" t="s">
        <v>142</v>
      </c>
      <c r="M544" s="12"/>
      <c r="N544" s="8" t="s">
        <v>45</v>
      </c>
      <c r="O544" s="35" t="s">
        <v>289</v>
      </c>
      <c r="P544" s="35" t="s">
        <v>290</v>
      </c>
    </row>
    <row r="545" spans="1:16" ht="15.75" x14ac:dyDescent="0.25">
      <c r="A545" s="12">
        <v>1780</v>
      </c>
      <c r="B545" s="12" t="s">
        <v>9</v>
      </c>
      <c r="C545" s="12" t="s">
        <v>129</v>
      </c>
      <c r="D545" s="12" t="s">
        <v>13</v>
      </c>
      <c r="E545" s="12">
        <v>45</v>
      </c>
      <c r="F545" s="20">
        <f t="shared" si="32"/>
        <v>14.323911382734913</v>
      </c>
      <c r="G545" s="20">
        <v>1</v>
      </c>
      <c r="H545" s="12">
        <v>4</v>
      </c>
      <c r="I545" s="9">
        <f t="shared" si="33"/>
        <v>1.611440030557678E-2</v>
      </c>
      <c r="J545" s="9">
        <f t="shared" si="34"/>
        <v>-1.6890459068985582</v>
      </c>
      <c r="K545" s="9">
        <f t="shared" si="35"/>
        <v>0.18469565680810318</v>
      </c>
      <c r="L545" s="12" t="s">
        <v>142</v>
      </c>
      <c r="M545" s="12" t="s">
        <v>51</v>
      </c>
      <c r="N545" s="8" t="s">
        <v>45</v>
      </c>
      <c r="O545" s="35" t="s">
        <v>291</v>
      </c>
      <c r="P545" s="35" t="s">
        <v>292</v>
      </c>
    </row>
    <row r="546" spans="1:16" ht="15.75" x14ac:dyDescent="0.25">
      <c r="A546" s="12">
        <v>1781</v>
      </c>
      <c r="B546" s="12" t="s">
        <v>9</v>
      </c>
      <c r="C546" s="12" t="s">
        <v>129</v>
      </c>
      <c r="D546" s="12" t="s">
        <v>13</v>
      </c>
      <c r="E546" s="12">
        <v>43</v>
      </c>
      <c r="F546" s="20">
        <f t="shared" si="32"/>
        <v>13.687293099057806</v>
      </c>
      <c r="G546" s="20">
        <v>1</v>
      </c>
      <c r="H546" s="12">
        <v>3</v>
      </c>
      <c r="I546" s="9">
        <f t="shared" si="33"/>
        <v>1.4713840081487146E-2</v>
      </c>
      <c r="J546" s="9">
        <f t="shared" si="34"/>
        <v>-1.7854716023153614</v>
      </c>
      <c r="K546" s="9">
        <f t="shared" si="35"/>
        <v>0.16771794617454117</v>
      </c>
      <c r="L546" s="12" t="s">
        <v>142</v>
      </c>
      <c r="M546" s="12" t="s">
        <v>51</v>
      </c>
      <c r="N546" s="8" t="s">
        <v>45</v>
      </c>
      <c r="O546" s="35" t="s">
        <v>293</v>
      </c>
      <c r="P546" s="35" t="s">
        <v>294</v>
      </c>
    </row>
    <row r="547" spans="1:16" ht="15.75" x14ac:dyDescent="0.25">
      <c r="A547" s="12">
        <v>1782</v>
      </c>
      <c r="B547" s="12" t="s">
        <v>9</v>
      </c>
      <c r="C547" s="12" t="s">
        <v>129</v>
      </c>
      <c r="D547" s="12" t="s">
        <v>13</v>
      </c>
      <c r="E547" s="12">
        <v>70</v>
      </c>
      <c r="F547" s="20">
        <f t="shared" si="32"/>
        <v>22.281639928698752</v>
      </c>
      <c r="G547" s="20">
        <v>2</v>
      </c>
      <c r="H547" s="12">
        <v>4</v>
      </c>
      <c r="I547" s="9">
        <f t="shared" si="33"/>
        <v>3.8992869875222817E-2</v>
      </c>
      <c r="J547" s="9">
        <f t="shared" si="34"/>
        <v>-0.75191863931471659</v>
      </c>
      <c r="K547" s="9">
        <f t="shared" si="35"/>
        <v>0.47146112057859513</v>
      </c>
      <c r="L547" s="12" t="s">
        <v>142</v>
      </c>
      <c r="M547" s="12" t="s">
        <v>51</v>
      </c>
      <c r="N547" s="8" t="s">
        <v>45</v>
      </c>
      <c r="O547" s="35" t="s">
        <v>295</v>
      </c>
      <c r="P547" s="35" t="s">
        <v>296</v>
      </c>
    </row>
    <row r="548" spans="1:16" ht="15.75" x14ac:dyDescent="0.25">
      <c r="A548" s="12">
        <v>1783</v>
      </c>
      <c r="B548" s="12" t="s">
        <v>53</v>
      </c>
      <c r="C548" s="29" t="s">
        <v>146</v>
      </c>
      <c r="D548" s="23" t="s">
        <v>27</v>
      </c>
      <c r="E548" s="12">
        <v>276</v>
      </c>
      <c r="F548" s="20">
        <f t="shared" si="32"/>
        <v>87.85332314744079</v>
      </c>
      <c r="G548" s="20">
        <v>8</v>
      </c>
      <c r="H548" s="12">
        <v>13</v>
      </c>
      <c r="I548" s="9">
        <f t="shared" si="33"/>
        <v>0.60618792971734137</v>
      </c>
      <c r="J548" s="9">
        <f t="shared" si="34"/>
        <v>2.1578931884846666</v>
      </c>
      <c r="K548" s="9">
        <f t="shared" si="35"/>
        <v>8.6528884363793459</v>
      </c>
      <c r="L548" s="12" t="s">
        <v>143</v>
      </c>
      <c r="M548" s="12"/>
      <c r="N548" s="8" t="s">
        <v>45</v>
      </c>
      <c r="O548" s="35" t="s">
        <v>297</v>
      </c>
      <c r="P548" s="35" t="s">
        <v>298</v>
      </c>
    </row>
    <row r="549" spans="1:16" ht="15.75" x14ac:dyDescent="0.25">
      <c r="A549" s="12">
        <v>1784</v>
      </c>
      <c r="B549" s="12" t="s">
        <v>104</v>
      </c>
      <c r="C549" s="17" t="s">
        <v>145</v>
      </c>
      <c r="D549" s="15" t="s">
        <v>28</v>
      </c>
      <c r="E549" s="12">
        <v>37</v>
      </c>
      <c r="F549" s="20">
        <f t="shared" si="32"/>
        <v>11.777438248026483</v>
      </c>
      <c r="G549" s="20">
        <v>1</v>
      </c>
      <c r="H549" s="12">
        <v>4</v>
      </c>
      <c r="I549" s="9">
        <f t="shared" si="33"/>
        <v>1.0894130379424495E-2</v>
      </c>
      <c r="J549" s="9">
        <f t="shared" si="34"/>
        <v>-2.1042201549830075</v>
      </c>
      <c r="K549" s="9">
        <f t="shared" si="35"/>
        <v>0.12194073207136039</v>
      </c>
      <c r="L549" s="12" t="s">
        <v>142</v>
      </c>
      <c r="M549" s="12"/>
      <c r="N549" s="8" t="s">
        <v>45</v>
      </c>
      <c r="O549" s="35" t="s">
        <v>299</v>
      </c>
      <c r="P549" s="35" t="s">
        <v>300</v>
      </c>
    </row>
    <row r="550" spans="1:16" ht="15.75" x14ac:dyDescent="0.25">
      <c r="A550" s="12">
        <v>1785</v>
      </c>
      <c r="B550" s="12" t="s">
        <v>104</v>
      </c>
      <c r="C550" s="17" t="s">
        <v>145</v>
      </c>
      <c r="D550" s="15" t="s">
        <v>28</v>
      </c>
      <c r="E550" s="12">
        <v>50</v>
      </c>
      <c r="F550" s="20">
        <f t="shared" si="32"/>
        <v>15.91545709192768</v>
      </c>
      <c r="G550" s="20">
        <v>1</v>
      </c>
      <c r="H550" s="12">
        <v>5</v>
      </c>
      <c r="I550" s="9">
        <f t="shared" si="33"/>
        <v>1.9894321364909599E-2</v>
      </c>
      <c r="J550" s="9">
        <f t="shared" si="34"/>
        <v>-1.465576253188309</v>
      </c>
      <c r="K550" s="9">
        <f t="shared" si="35"/>
        <v>0.23094487040739761</v>
      </c>
      <c r="L550" s="12" t="s">
        <v>142</v>
      </c>
      <c r="M550" s="12"/>
      <c r="N550" s="8" t="s">
        <v>45</v>
      </c>
      <c r="O550" s="35" t="s">
        <v>301</v>
      </c>
      <c r="P550" s="35" t="s">
        <v>302</v>
      </c>
    </row>
    <row r="551" spans="1:16" ht="15.75" x14ac:dyDescent="0.25">
      <c r="A551" s="12">
        <v>1786</v>
      </c>
      <c r="B551" s="12" t="s">
        <v>9</v>
      </c>
      <c r="C551" s="12" t="s">
        <v>129</v>
      </c>
      <c r="D551" s="12" t="s">
        <v>13</v>
      </c>
      <c r="E551" s="12">
        <v>51</v>
      </c>
      <c r="F551" s="20">
        <f t="shared" si="32"/>
        <v>16.233766233766232</v>
      </c>
      <c r="G551" s="20">
        <v>1</v>
      </c>
      <c r="H551" s="12">
        <v>4</v>
      </c>
      <c r="I551" s="9">
        <f t="shared" si="33"/>
        <v>2.0698051948051948E-2</v>
      </c>
      <c r="J551" s="9">
        <f t="shared" si="34"/>
        <v>-1.4235748806931117</v>
      </c>
      <c r="K551" s="9">
        <f t="shared" si="35"/>
        <v>0.24085146081093187</v>
      </c>
      <c r="L551" s="12" t="s">
        <v>142</v>
      </c>
      <c r="M551" s="12" t="s">
        <v>48</v>
      </c>
      <c r="N551" s="8" t="s">
        <v>45</v>
      </c>
      <c r="O551" s="35" t="s">
        <v>303</v>
      </c>
      <c r="P551" s="35" t="s">
        <v>304</v>
      </c>
    </row>
    <row r="552" spans="1:16" ht="15.75" x14ac:dyDescent="0.25">
      <c r="A552" s="12">
        <v>1787</v>
      </c>
      <c r="B552" s="12" t="s">
        <v>104</v>
      </c>
      <c r="C552" s="17" t="s">
        <v>145</v>
      </c>
      <c r="D552" s="15" t="s">
        <v>28</v>
      </c>
      <c r="E552" s="12">
        <v>57</v>
      </c>
      <c r="F552" s="20">
        <f t="shared" si="32"/>
        <v>18.143621084797555</v>
      </c>
      <c r="G552" s="20">
        <v>1</v>
      </c>
      <c r="H552" s="12">
        <v>8</v>
      </c>
      <c r="I552" s="9">
        <f t="shared" si="33"/>
        <v>2.585466004583652E-2</v>
      </c>
      <c r="J552" s="9">
        <f t="shared" si="34"/>
        <v>-1.1876653086243261</v>
      </c>
      <c r="K552" s="9">
        <f t="shared" si="35"/>
        <v>0.30493235659601403</v>
      </c>
      <c r="L552" s="12" t="s">
        <v>142</v>
      </c>
      <c r="M552" s="12"/>
      <c r="N552" s="8" t="s">
        <v>45</v>
      </c>
      <c r="O552" s="35" t="s">
        <v>305</v>
      </c>
      <c r="P552" s="35" t="s">
        <v>306</v>
      </c>
    </row>
    <row r="553" spans="1:16" ht="15.75" x14ac:dyDescent="0.25">
      <c r="A553" s="12">
        <v>1788</v>
      </c>
      <c r="B553" s="12" t="s">
        <v>63</v>
      </c>
      <c r="C553" s="16" t="s">
        <v>93</v>
      </c>
      <c r="D553" s="31" t="s">
        <v>92</v>
      </c>
      <c r="E553" s="12">
        <v>40</v>
      </c>
      <c r="F553" s="20">
        <f t="shared" si="32"/>
        <v>12.732365673542144</v>
      </c>
      <c r="G553" s="20">
        <v>1</v>
      </c>
      <c r="H553" s="12">
        <v>4</v>
      </c>
      <c r="I553" s="9">
        <f t="shared" si="33"/>
        <v>1.2732365673542146E-2</v>
      </c>
      <c r="J553" s="9">
        <f t="shared" si="34"/>
        <v>-1.9388637255257484</v>
      </c>
      <c r="K553" s="9">
        <f t="shared" si="35"/>
        <v>0.14386732971233054</v>
      </c>
      <c r="L553" s="12" t="s">
        <v>142</v>
      </c>
      <c r="M553" s="12"/>
      <c r="N553" s="8" t="s">
        <v>45</v>
      </c>
      <c r="O553" s="35" t="s">
        <v>307</v>
      </c>
      <c r="P553" s="35" t="s">
        <v>308</v>
      </c>
    </row>
    <row r="554" spans="1:16" ht="15.75" x14ac:dyDescent="0.25">
      <c r="A554" s="12">
        <v>1789</v>
      </c>
      <c r="B554" s="12" t="s">
        <v>53</v>
      </c>
      <c r="C554" s="29" t="s">
        <v>146</v>
      </c>
      <c r="D554" s="23" t="s">
        <v>27</v>
      </c>
      <c r="E554" s="12">
        <v>175</v>
      </c>
      <c r="F554" s="20">
        <f t="shared" si="32"/>
        <v>55.70409982174688</v>
      </c>
      <c r="G554" s="20">
        <v>5</v>
      </c>
      <c r="H554" s="12">
        <v>15</v>
      </c>
      <c r="I554" s="9">
        <f t="shared" si="33"/>
        <v>0.24370543672014255</v>
      </c>
      <c r="J554" s="9">
        <f t="shared" si="34"/>
        <v>1.1915340029903669</v>
      </c>
      <c r="K554" s="9">
        <f t="shared" si="35"/>
        <v>3.2921274692856901</v>
      </c>
      <c r="L554" s="12" t="s">
        <v>143</v>
      </c>
      <c r="M554" s="12"/>
      <c r="N554" s="8" t="s">
        <v>45</v>
      </c>
      <c r="O554" s="35" t="s">
        <v>309</v>
      </c>
      <c r="P554" s="35" t="s">
        <v>310</v>
      </c>
    </row>
    <row r="555" spans="1:16" ht="15.75" x14ac:dyDescent="0.25">
      <c r="A555" s="12">
        <v>1790</v>
      </c>
      <c r="B555" s="12" t="s">
        <v>63</v>
      </c>
      <c r="C555" s="16" t="s">
        <v>93</v>
      </c>
      <c r="D555" s="31" t="s">
        <v>92</v>
      </c>
      <c r="E555" s="12">
        <v>51</v>
      </c>
      <c r="F555" s="20">
        <f t="shared" si="32"/>
        <v>16.233766233766232</v>
      </c>
      <c r="G555" s="20">
        <v>1</v>
      </c>
      <c r="H555" s="12">
        <v>4</v>
      </c>
      <c r="I555" s="9">
        <f t="shared" si="33"/>
        <v>2.0698051948051948E-2</v>
      </c>
      <c r="J555" s="9">
        <f t="shared" si="34"/>
        <v>-1.4235748806931117</v>
      </c>
      <c r="K555" s="9">
        <f t="shared" si="35"/>
        <v>0.24085146081093187</v>
      </c>
      <c r="L555" s="12" t="s">
        <v>142</v>
      </c>
      <c r="M555" s="12"/>
      <c r="N555" s="8" t="s">
        <v>45</v>
      </c>
      <c r="O555" s="35" t="s">
        <v>311</v>
      </c>
      <c r="P555" s="35" t="s">
        <v>312</v>
      </c>
    </row>
    <row r="556" spans="1:16" ht="15.75" x14ac:dyDescent="0.25">
      <c r="A556" s="144" t="s">
        <v>40</v>
      </c>
      <c r="B556" s="26" t="s">
        <v>24</v>
      </c>
      <c r="C556" s="13" t="s">
        <v>5</v>
      </c>
      <c r="D556" s="26" t="s">
        <v>23</v>
      </c>
      <c r="E556" s="13" t="s">
        <v>0</v>
      </c>
      <c r="F556" s="13" t="s">
        <v>1</v>
      </c>
      <c r="G556" s="26" t="s">
        <v>41</v>
      </c>
      <c r="H556" s="13" t="s">
        <v>4</v>
      </c>
      <c r="I556" s="26" t="s">
        <v>42</v>
      </c>
      <c r="J556" s="27" t="s">
        <v>43</v>
      </c>
      <c r="K556" s="27" t="s">
        <v>44</v>
      </c>
      <c r="L556" s="28" t="s">
        <v>37</v>
      </c>
      <c r="M556" s="28" t="s">
        <v>38</v>
      </c>
      <c r="N556" s="28" t="s">
        <v>39</v>
      </c>
      <c r="O556" s="11" t="s">
        <v>108</v>
      </c>
      <c r="P556" s="11" t="s">
        <v>109</v>
      </c>
    </row>
    <row r="557" spans="1:16" ht="15.75" x14ac:dyDescent="0.25">
      <c r="A557" s="12">
        <v>1791</v>
      </c>
      <c r="B557" s="12" t="s">
        <v>53</v>
      </c>
      <c r="C557" s="29" t="s">
        <v>146</v>
      </c>
      <c r="D557" s="23" t="s">
        <v>27</v>
      </c>
      <c r="E557" s="12">
        <v>164</v>
      </c>
      <c r="F557" s="20">
        <f t="shared" si="32"/>
        <v>52.202699261522788</v>
      </c>
      <c r="G557" s="20">
        <v>5</v>
      </c>
      <c r="H557" s="12">
        <v>10</v>
      </c>
      <c r="I557" s="9">
        <f t="shared" si="33"/>
        <v>0.21403106697224342</v>
      </c>
      <c r="J557" s="9">
        <f t="shared" si="34"/>
        <v>1.053839645713718</v>
      </c>
      <c r="K557" s="9">
        <f t="shared" si="35"/>
        <v>2.8686445779191767</v>
      </c>
      <c r="L557" s="12" t="s">
        <v>142</v>
      </c>
      <c r="M557" s="12"/>
      <c r="N557" s="8" t="s">
        <v>45</v>
      </c>
      <c r="O557" s="35" t="s">
        <v>313</v>
      </c>
      <c r="P557" s="35" t="s">
        <v>314</v>
      </c>
    </row>
    <row r="558" spans="1:16" ht="15.75" x14ac:dyDescent="0.25">
      <c r="A558" s="12">
        <v>1792</v>
      </c>
      <c r="B558" s="12" t="s">
        <v>63</v>
      </c>
      <c r="C558" s="16" t="s">
        <v>93</v>
      </c>
      <c r="D558" s="31" t="s">
        <v>92</v>
      </c>
      <c r="E558" s="12">
        <v>36</v>
      </c>
      <c r="F558" s="20">
        <f t="shared" si="32"/>
        <v>11.45912910618793</v>
      </c>
      <c r="G558" s="20">
        <v>1</v>
      </c>
      <c r="H558" s="12">
        <v>3</v>
      </c>
      <c r="I558" s="9">
        <f t="shared" si="33"/>
        <v>1.0313216195569139E-2</v>
      </c>
      <c r="J558" s="9">
        <f t="shared" si="34"/>
        <v>-2.1623333792359976</v>
      </c>
      <c r="K558" s="9">
        <f t="shared" si="35"/>
        <v>0.11505633750415478</v>
      </c>
      <c r="L558" s="12" t="s">
        <v>142</v>
      </c>
      <c r="M558" s="12"/>
      <c r="N558" s="8" t="s">
        <v>45</v>
      </c>
      <c r="O558" s="35" t="s">
        <v>315</v>
      </c>
      <c r="P558" s="35" t="s">
        <v>316</v>
      </c>
    </row>
    <row r="559" spans="1:16" ht="15.75" x14ac:dyDescent="0.25">
      <c r="A559" s="12">
        <v>1793</v>
      </c>
      <c r="B559" s="12" t="s">
        <v>6</v>
      </c>
      <c r="C559" s="12" t="s">
        <v>150</v>
      </c>
      <c r="D559" s="12" t="s">
        <v>26</v>
      </c>
      <c r="E559" s="12">
        <v>36</v>
      </c>
      <c r="F559" s="20">
        <f t="shared" si="32"/>
        <v>11.45912910618793</v>
      </c>
      <c r="G559" s="20">
        <v>1</v>
      </c>
      <c r="H559" s="12">
        <v>3</v>
      </c>
      <c r="I559" s="9">
        <f t="shared" si="33"/>
        <v>1.0313216195569139E-2</v>
      </c>
      <c r="J559" s="9">
        <f t="shared" si="34"/>
        <v>-2.1623333792359976</v>
      </c>
      <c r="K559" s="9">
        <f t="shared" si="35"/>
        <v>0.11505633750415478</v>
      </c>
      <c r="L559" s="12" t="s">
        <v>142</v>
      </c>
      <c r="M559" s="12"/>
      <c r="N559" s="8" t="s">
        <v>45</v>
      </c>
      <c r="O559" s="35" t="s">
        <v>317</v>
      </c>
      <c r="P559" s="35" t="s">
        <v>318</v>
      </c>
    </row>
    <row r="560" spans="1:16" ht="15.75" x14ac:dyDescent="0.25">
      <c r="A560" s="12">
        <v>1794</v>
      </c>
      <c r="B560" s="12" t="s">
        <v>104</v>
      </c>
      <c r="C560" s="17" t="s">
        <v>145</v>
      </c>
      <c r="D560" s="15" t="s">
        <v>28</v>
      </c>
      <c r="E560" s="12">
        <v>78</v>
      </c>
      <c r="F560" s="20">
        <f t="shared" si="32"/>
        <v>24.82811306340718</v>
      </c>
      <c r="G560" s="20">
        <v>2</v>
      </c>
      <c r="H560" s="12">
        <v>12</v>
      </c>
      <c r="I560" s="9">
        <f t="shared" si="33"/>
        <v>4.8414820473644003E-2</v>
      </c>
      <c r="J560" s="9">
        <f t="shared" si="34"/>
        <v>-0.52239762629278275</v>
      </c>
      <c r="K560" s="9">
        <f t="shared" si="35"/>
        <v>0.59309681734181507</v>
      </c>
      <c r="L560" s="12" t="s">
        <v>143</v>
      </c>
      <c r="M560" s="12"/>
      <c r="N560" s="8" t="s">
        <v>45</v>
      </c>
      <c r="O560" s="35" t="s">
        <v>319</v>
      </c>
      <c r="P560" s="35" t="s">
        <v>320</v>
      </c>
    </row>
    <row r="561" spans="1:16" ht="15.75" x14ac:dyDescent="0.25">
      <c r="A561" s="12">
        <v>1795</v>
      </c>
      <c r="B561" s="12" t="s">
        <v>63</v>
      </c>
      <c r="C561" s="16" t="s">
        <v>93</v>
      </c>
      <c r="D561" s="31" t="s">
        <v>92</v>
      </c>
      <c r="E561" s="12">
        <v>55</v>
      </c>
      <c r="F561" s="20">
        <f t="shared" si="32"/>
        <v>17.50700280112045</v>
      </c>
      <c r="G561" s="20">
        <v>1</v>
      </c>
      <c r="H561" s="12">
        <v>4</v>
      </c>
      <c r="I561" s="9">
        <f t="shared" si="33"/>
        <v>2.4072128851540621E-2</v>
      </c>
      <c r="J561" s="9">
        <f t="shared" si="34"/>
        <v>-1.2634233618233353</v>
      </c>
      <c r="K561" s="9">
        <f t="shared" si="35"/>
        <v>0.28268463636772356</v>
      </c>
      <c r="L561" s="12" t="s">
        <v>142</v>
      </c>
      <c r="M561" s="12"/>
      <c r="N561" s="8" t="s">
        <v>45</v>
      </c>
      <c r="O561" s="35" t="s">
        <v>321</v>
      </c>
      <c r="P561" s="35" t="s">
        <v>322</v>
      </c>
    </row>
    <row r="562" spans="1:16" ht="15.75" x14ac:dyDescent="0.25">
      <c r="A562" s="12">
        <v>1796</v>
      </c>
      <c r="B562" s="12" t="s">
        <v>9</v>
      </c>
      <c r="C562" s="12" t="s">
        <v>129</v>
      </c>
      <c r="D562" s="12" t="s">
        <v>13</v>
      </c>
      <c r="E562" s="12">
        <v>38</v>
      </c>
      <c r="F562" s="20">
        <f t="shared" si="32"/>
        <v>12.095747389865037</v>
      </c>
      <c r="G562" s="20">
        <v>1</v>
      </c>
      <c r="H562" s="12">
        <v>3</v>
      </c>
      <c r="I562" s="9">
        <f t="shared" si="33"/>
        <v>1.1490960020371786E-2</v>
      </c>
      <c r="J562" s="9">
        <f t="shared" si="34"/>
        <v>-2.0476568029217432</v>
      </c>
      <c r="K562" s="9">
        <f t="shared" si="35"/>
        <v>0.12903690852812605</v>
      </c>
      <c r="L562" s="12" t="s">
        <v>142</v>
      </c>
      <c r="M562" s="12"/>
      <c r="N562" s="8" t="s">
        <v>45</v>
      </c>
      <c r="O562" s="35" t="s">
        <v>323</v>
      </c>
      <c r="P562" s="35" t="s">
        <v>324</v>
      </c>
    </row>
    <row r="563" spans="1:16" ht="15.75" x14ac:dyDescent="0.25">
      <c r="A563" s="12">
        <v>1797</v>
      </c>
      <c r="B563" s="12" t="s">
        <v>53</v>
      </c>
      <c r="C563" s="29" t="s">
        <v>146</v>
      </c>
      <c r="D563" s="23" t="s">
        <v>27</v>
      </c>
      <c r="E563" s="12">
        <v>175</v>
      </c>
      <c r="F563" s="20">
        <f t="shared" si="32"/>
        <v>55.70409982174688</v>
      </c>
      <c r="G563" s="20">
        <v>5</v>
      </c>
      <c r="H563" s="12">
        <v>13</v>
      </c>
      <c r="I563" s="9">
        <f t="shared" si="33"/>
        <v>0.24370543672014255</v>
      </c>
      <c r="J563" s="9">
        <f t="shared" si="34"/>
        <v>1.1915340029903669</v>
      </c>
      <c r="K563" s="9">
        <f t="shared" si="35"/>
        <v>3.2921274692856901</v>
      </c>
      <c r="L563" s="12" t="s">
        <v>143</v>
      </c>
      <c r="M563" s="12"/>
      <c r="N563" s="8" t="s">
        <v>45</v>
      </c>
      <c r="O563" s="35" t="s">
        <v>325</v>
      </c>
      <c r="P563" s="35" t="s">
        <v>326</v>
      </c>
    </row>
    <row r="564" spans="1:16" ht="15.75" x14ac:dyDescent="0.25">
      <c r="A564" s="12">
        <v>1798</v>
      </c>
      <c r="B564" s="12" t="s">
        <v>63</v>
      </c>
      <c r="C564" s="16" t="s">
        <v>93</v>
      </c>
      <c r="D564" s="31" t="s">
        <v>92</v>
      </c>
      <c r="E564" s="12">
        <v>67</v>
      </c>
      <c r="F564" s="20">
        <f t="shared" si="32"/>
        <v>21.326712503183092</v>
      </c>
      <c r="G564" s="20">
        <v>2</v>
      </c>
      <c r="H564" s="12">
        <v>6</v>
      </c>
      <c r="I564" s="9">
        <f t="shared" si="33"/>
        <v>3.5722243442831682E-2</v>
      </c>
      <c r="J564" s="9">
        <f t="shared" si="34"/>
        <v>-0.84482400197316743</v>
      </c>
      <c r="K564" s="9">
        <f t="shared" si="35"/>
        <v>0.42963296611142116</v>
      </c>
      <c r="L564" s="12" t="s">
        <v>142</v>
      </c>
      <c r="M564" s="12" t="s">
        <v>48</v>
      </c>
      <c r="N564" s="8" t="s">
        <v>45</v>
      </c>
      <c r="O564" s="35" t="s">
        <v>327</v>
      </c>
      <c r="P564" s="35" t="s">
        <v>328</v>
      </c>
    </row>
    <row r="565" spans="1:16" ht="15.75" x14ac:dyDescent="0.25">
      <c r="A565" s="12">
        <v>1799</v>
      </c>
      <c r="B565" s="12" t="s">
        <v>80</v>
      </c>
      <c r="C565" s="14" t="s">
        <v>90</v>
      </c>
      <c r="D565" s="15" t="s">
        <v>28</v>
      </c>
      <c r="E565" s="12">
        <v>130</v>
      </c>
      <c r="F565" s="20">
        <f t="shared" si="32"/>
        <v>41.380188439011967</v>
      </c>
      <c r="G565" s="20">
        <v>4</v>
      </c>
      <c r="H565" s="12">
        <v>14</v>
      </c>
      <c r="I565" s="9">
        <f t="shared" si="33"/>
        <v>0.13448561242678889</v>
      </c>
      <c r="J565" s="9">
        <f t="shared" si="34"/>
        <v>0.56106352171488361</v>
      </c>
      <c r="K565" s="9">
        <f t="shared" si="35"/>
        <v>1.7525353689408558</v>
      </c>
      <c r="L565" s="12" t="s">
        <v>143</v>
      </c>
      <c r="M565" s="12"/>
      <c r="N565" s="8" t="s">
        <v>45</v>
      </c>
      <c r="O565" s="35" t="s">
        <v>329</v>
      </c>
      <c r="P565" s="35" t="s">
        <v>330</v>
      </c>
    </row>
    <row r="566" spans="1:16" ht="15.75" x14ac:dyDescent="0.25">
      <c r="A566" s="12">
        <v>1800</v>
      </c>
      <c r="B566" s="12" t="s">
        <v>63</v>
      </c>
      <c r="C566" s="16" t="s">
        <v>93</v>
      </c>
      <c r="D566" s="31" t="s">
        <v>92</v>
      </c>
      <c r="E566" s="12">
        <v>70</v>
      </c>
      <c r="F566" s="20">
        <f t="shared" si="32"/>
        <v>22.281639928698752</v>
      </c>
      <c r="G566" s="20">
        <v>2</v>
      </c>
      <c r="H566" s="12">
        <v>7</v>
      </c>
      <c r="I566" s="9">
        <f t="shared" si="33"/>
        <v>3.8992869875222817E-2</v>
      </c>
      <c r="J566" s="9">
        <f t="shared" si="34"/>
        <v>-0.75191863931471659</v>
      </c>
      <c r="K566" s="9">
        <f t="shared" si="35"/>
        <v>0.47146112057859513</v>
      </c>
      <c r="L566" s="12" t="s">
        <v>142</v>
      </c>
      <c r="M566" s="12"/>
      <c r="N566" s="8" t="s">
        <v>45</v>
      </c>
      <c r="O566" s="35" t="s">
        <v>331</v>
      </c>
      <c r="P566" s="35" t="s">
        <v>328</v>
      </c>
    </row>
    <row r="567" spans="1:16" ht="15.75" x14ac:dyDescent="0.25">
      <c r="A567" s="12">
        <v>1801</v>
      </c>
      <c r="B567" s="12" t="s">
        <v>69</v>
      </c>
      <c r="C567" s="30" t="s">
        <v>157</v>
      </c>
      <c r="D567" s="12" t="s">
        <v>11</v>
      </c>
      <c r="E567" s="12">
        <v>105</v>
      </c>
      <c r="F567" s="20">
        <f t="shared" si="32"/>
        <v>33.422459893048128</v>
      </c>
      <c r="G567" s="20">
        <v>3</v>
      </c>
      <c r="H567" s="12">
        <v>8</v>
      </c>
      <c r="I567" s="9">
        <f t="shared" si="33"/>
        <v>8.7733957219251341E-2</v>
      </c>
      <c r="J567" s="9">
        <f t="shared" si="34"/>
        <v>0.10807285498270058</v>
      </c>
      <c r="K567" s="9">
        <f t="shared" si="35"/>
        <v>1.1141289122723554</v>
      </c>
      <c r="L567" s="12" t="s">
        <v>142</v>
      </c>
      <c r="M567" s="12" t="s">
        <v>56</v>
      </c>
      <c r="N567" s="8" t="s">
        <v>45</v>
      </c>
      <c r="O567" s="35" t="s">
        <v>332</v>
      </c>
      <c r="P567" s="35" t="s">
        <v>333</v>
      </c>
    </row>
    <row r="568" spans="1:16" ht="15.75" x14ac:dyDescent="0.25">
      <c r="A568" s="12">
        <v>1802</v>
      </c>
      <c r="B568" s="12" t="s">
        <v>53</v>
      </c>
      <c r="C568" s="29" t="s">
        <v>146</v>
      </c>
      <c r="D568" s="23" t="s">
        <v>27</v>
      </c>
      <c r="E568" s="12">
        <v>152</v>
      </c>
      <c r="F568" s="20">
        <f t="shared" si="32"/>
        <v>48.38298955946015</v>
      </c>
      <c r="G568" s="20">
        <v>4</v>
      </c>
      <c r="H568" s="12">
        <v>8</v>
      </c>
      <c r="I568" s="9">
        <f t="shared" si="33"/>
        <v>0.18385536032594857</v>
      </c>
      <c r="J568" s="9">
        <f t="shared" si="34"/>
        <v>0.8926735370135459</v>
      </c>
      <c r="K568" s="9">
        <f t="shared" si="35"/>
        <v>2.4416487712164776</v>
      </c>
      <c r="L568" s="12" t="s">
        <v>142</v>
      </c>
      <c r="M568" s="12"/>
      <c r="N568" s="8" t="s">
        <v>45</v>
      </c>
      <c r="O568" s="35" t="s">
        <v>334</v>
      </c>
      <c r="P568" s="35" t="s">
        <v>335</v>
      </c>
    </row>
    <row r="569" spans="1:16" ht="15.75" x14ac:dyDescent="0.25">
      <c r="A569" s="12">
        <v>1803</v>
      </c>
      <c r="B569" s="12" t="s">
        <v>53</v>
      </c>
      <c r="C569" s="29" t="s">
        <v>146</v>
      </c>
      <c r="D569" s="23" t="s">
        <v>27</v>
      </c>
      <c r="E569" s="12">
        <v>183</v>
      </c>
      <c r="F569" s="20">
        <f t="shared" si="32"/>
        <v>58.250572956455308</v>
      </c>
      <c r="G569" s="20">
        <v>5</v>
      </c>
      <c r="H569" s="12">
        <v>13</v>
      </c>
      <c r="I569" s="9">
        <f t="shared" si="33"/>
        <v>0.26649637127578302</v>
      </c>
      <c r="J569" s="9">
        <f t="shared" si="34"/>
        <v>1.2863430824752475</v>
      </c>
      <c r="K569" s="9">
        <f t="shared" si="35"/>
        <v>3.6195260160611982</v>
      </c>
      <c r="L569" s="12" t="s">
        <v>143</v>
      </c>
      <c r="M569" s="12"/>
      <c r="N569" s="8" t="s">
        <v>45</v>
      </c>
      <c r="O569" s="35" t="s">
        <v>336</v>
      </c>
      <c r="P569" s="35" t="s">
        <v>337</v>
      </c>
    </row>
    <row r="570" spans="1:16" ht="15.75" x14ac:dyDescent="0.25">
      <c r="A570" s="12">
        <v>1804</v>
      </c>
      <c r="B570" s="12" t="s">
        <v>117</v>
      </c>
      <c r="C570" s="30" t="s">
        <v>160</v>
      </c>
      <c r="D570" s="12" t="s">
        <v>35</v>
      </c>
      <c r="E570" s="12">
        <v>140</v>
      </c>
      <c r="F570" s="20">
        <f t="shared" si="32"/>
        <v>44.563279857397504</v>
      </c>
      <c r="G570" s="20">
        <v>4</v>
      </c>
      <c r="H570" s="12">
        <v>8</v>
      </c>
      <c r="I570" s="9">
        <f t="shared" si="33"/>
        <v>0.15597147950089127</v>
      </c>
      <c r="J570" s="9">
        <f t="shared" si="34"/>
        <v>0.71824653065292754</v>
      </c>
      <c r="K570" s="9">
        <f t="shared" si="35"/>
        <v>2.0508339814746255</v>
      </c>
      <c r="L570" s="12" t="s">
        <v>142</v>
      </c>
      <c r="M570" s="12"/>
      <c r="N570" s="8" t="s">
        <v>45</v>
      </c>
      <c r="O570" s="35" t="s">
        <v>338</v>
      </c>
      <c r="P570" s="35" t="s">
        <v>339</v>
      </c>
    </row>
    <row r="571" spans="1:16" ht="15.75" x14ac:dyDescent="0.25">
      <c r="A571" s="12">
        <v>1805</v>
      </c>
      <c r="B571" s="12" t="s">
        <v>104</v>
      </c>
      <c r="C571" s="17" t="s">
        <v>145</v>
      </c>
      <c r="D571" s="15" t="s">
        <v>28</v>
      </c>
      <c r="E571" s="12">
        <v>170</v>
      </c>
      <c r="F571" s="20">
        <f t="shared" si="32"/>
        <v>54.112554112554115</v>
      </c>
      <c r="G571" s="20">
        <v>5</v>
      </c>
      <c r="H571" s="12">
        <v>12</v>
      </c>
      <c r="I571" s="9">
        <f t="shared" si="33"/>
        <v>0.22997835497835495</v>
      </c>
      <c r="J571" s="9">
        <f t="shared" si="34"/>
        <v>1.1300514372821988</v>
      </c>
      <c r="K571" s="9">
        <f t="shared" si="35"/>
        <v>3.0958157363770038</v>
      </c>
      <c r="L571" s="12" t="s">
        <v>143</v>
      </c>
      <c r="M571" s="12"/>
      <c r="N571" s="8" t="s">
        <v>45</v>
      </c>
      <c r="O571" s="35" t="s">
        <v>340</v>
      </c>
      <c r="P571" s="35" t="s">
        <v>341</v>
      </c>
    </row>
    <row r="572" spans="1:16" ht="15.75" x14ac:dyDescent="0.25">
      <c r="A572" s="12">
        <v>1806</v>
      </c>
      <c r="B572" s="12" t="s">
        <v>85</v>
      </c>
      <c r="C572" s="12" t="s">
        <v>155</v>
      </c>
      <c r="D572" s="12" t="s">
        <v>116</v>
      </c>
      <c r="E572" s="12">
        <v>34</v>
      </c>
      <c r="F572" s="20">
        <f t="shared" si="32"/>
        <v>10.822510822510823</v>
      </c>
      <c r="G572" s="20">
        <v>1</v>
      </c>
      <c r="H572" s="12">
        <v>2</v>
      </c>
      <c r="I572" s="9">
        <f t="shared" si="33"/>
        <v>9.1991341991342016E-3</v>
      </c>
      <c r="J572" s="9">
        <f t="shared" si="34"/>
        <v>-2.2835663749905279</v>
      </c>
      <c r="K572" s="9">
        <f t="shared" si="35"/>
        <v>0.10192007258416352</v>
      </c>
      <c r="L572" s="12" t="s">
        <v>142</v>
      </c>
      <c r="M572" s="12" t="s">
        <v>51</v>
      </c>
      <c r="N572" s="8" t="s">
        <v>45</v>
      </c>
      <c r="O572" s="35" t="s">
        <v>342</v>
      </c>
      <c r="P572" s="35" t="s">
        <v>343</v>
      </c>
    </row>
    <row r="573" spans="1:16" ht="15.75" x14ac:dyDescent="0.25">
      <c r="A573" s="12">
        <v>1807</v>
      </c>
      <c r="B573" s="12" t="s">
        <v>53</v>
      </c>
      <c r="C573" s="29" t="s">
        <v>146</v>
      </c>
      <c r="D573" s="23" t="s">
        <v>27</v>
      </c>
      <c r="E573" s="12">
        <v>110</v>
      </c>
      <c r="F573" s="20">
        <f t="shared" si="32"/>
        <v>35.0140056022409</v>
      </c>
      <c r="G573" s="20">
        <v>3</v>
      </c>
      <c r="H573" s="12">
        <v>8</v>
      </c>
      <c r="I573" s="9">
        <f t="shared" si="33"/>
        <v>9.6288515406162484E-2</v>
      </c>
      <c r="J573" s="9">
        <f t="shared" si="34"/>
        <v>0.20674180814430887</v>
      </c>
      <c r="K573" s="9">
        <f t="shared" si="35"/>
        <v>1.229665041291734</v>
      </c>
      <c r="L573" s="12" t="s">
        <v>142</v>
      </c>
      <c r="M573" s="12"/>
      <c r="N573" s="8" t="s">
        <v>45</v>
      </c>
      <c r="O573" s="35" t="s">
        <v>344</v>
      </c>
      <c r="P573" s="35" t="s">
        <v>345</v>
      </c>
    </row>
    <row r="574" spans="1:16" ht="15.75" x14ac:dyDescent="0.25">
      <c r="A574" s="12">
        <v>1808</v>
      </c>
      <c r="B574" s="12" t="s">
        <v>14</v>
      </c>
      <c r="C574" s="8" t="s">
        <v>91</v>
      </c>
      <c r="D574" s="8" t="s">
        <v>31</v>
      </c>
      <c r="E574" s="12">
        <v>120</v>
      </c>
      <c r="F574" s="20">
        <f t="shared" si="32"/>
        <v>38.19709702062643</v>
      </c>
      <c r="G574" s="20">
        <v>3</v>
      </c>
      <c r="H574" s="12">
        <v>8</v>
      </c>
      <c r="I574" s="9">
        <f t="shared" si="33"/>
        <v>0.11459129106187928</v>
      </c>
      <c r="J574" s="9">
        <f t="shared" si="34"/>
        <v>0.39129293873931204</v>
      </c>
      <c r="K574" s="9">
        <f t="shared" si="35"/>
        <v>1.4788916746279441</v>
      </c>
      <c r="L574" s="12" t="s">
        <v>142</v>
      </c>
      <c r="M574" s="12"/>
      <c r="N574" s="8" t="s">
        <v>45</v>
      </c>
      <c r="O574" s="35" t="s">
        <v>346</v>
      </c>
      <c r="P574" s="35" t="s">
        <v>347</v>
      </c>
    </row>
    <row r="575" spans="1:16" ht="15.75" x14ac:dyDescent="0.25">
      <c r="A575" s="12">
        <v>1809</v>
      </c>
      <c r="B575" s="12" t="s">
        <v>104</v>
      </c>
      <c r="C575" s="17" t="s">
        <v>145</v>
      </c>
      <c r="D575" s="15" t="s">
        <v>28</v>
      </c>
      <c r="E575" s="12">
        <v>64</v>
      </c>
      <c r="F575" s="20">
        <f t="shared" si="32"/>
        <v>20.371785077667433</v>
      </c>
      <c r="G575" s="20">
        <v>2</v>
      </c>
      <c r="H575" s="12">
        <v>6</v>
      </c>
      <c r="I575" s="9">
        <f t="shared" si="33"/>
        <v>3.2594856124267893E-2</v>
      </c>
      <c r="J575" s="9">
        <f t="shared" si="34"/>
        <v>-0.94198602789554275</v>
      </c>
      <c r="K575" s="9">
        <f t="shared" si="35"/>
        <v>0.38985280744899331</v>
      </c>
      <c r="L575" s="12" t="s">
        <v>142</v>
      </c>
      <c r="M575" s="12"/>
      <c r="N575" s="8" t="s">
        <v>45</v>
      </c>
      <c r="O575" s="35" t="s">
        <v>348</v>
      </c>
      <c r="P575" s="35" t="s">
        <v>349</v>
      </c>
    </row>
    <row r="576" spans="1:16" ht="15.75" x14ac:dyDescent="0.25">
      <c r="A576" s="12">
        <v>1810</v>
      </c>
      <c r="B576" s="12" t="s">
        <v>15</v>
      </c>
      <c r="C576" s="12" t="s">
        <v>124</v>
      </c>
      <c r="D576" s="12" t="s">
        <v>26</v>
      </c>
      <c r="E576" s="12">
        <v>34</v>
      </c>
      <c r="F576" s="20">
        <f t="shared" si="32"/>
        <v>10.822510822510823</v>
      </c>
      <c r="G576" s="20">
        <v>1</v>
      </c>
      <c r="H576" s="12">
        <v>3</v>
      </c>
      <c r="I576" s="9">
        <f t="shared" si="33"/>
        <v>9.1991341991342016E-3</v>
      </c>
      <c r="J576" s="9">
        <f t="shared" si="34"/>
        <v>-2.2835663749905279</v>
      </c>
      <c r="K576" s="9">
        <f t="shared" si="35"/>
        <v>0.10192007258416352</v>
      </c>
      <c r="L576" s="12" t="s">
        <v>142</v>
      </c>
      <c r="M576" s="12"/>
      <c r="N576" s="8" t="s">
        <v>45</v>
      </c>
      <c r="O576" s="35" t="s">
        <v>350</v>
      </c>
      <c r="P576" s="35" t="s">
        <v>351</v>
      </c>
    </row>
    <row r="577" spans="1:16" ht="15.75" x14ac:dyDescent="0.25">
      <c r="A577" s="12">
        <v>1811</v>
      </c>
      <c r="B577" s="12" t="s">
        <v>104</v>
      </c>
      <c r="C577" s="17" t="s">
        <v>145</v>
      </c>
      <c r="D577" s="15" t="s">
        <v>28</v>
      </c>
      <c r="E577" s="12">
        <v>113</v>
      </c>
      <c r="F577" s="20">
        <f t="shared" si="32"/>
        <v>35.968933027756556</v>
      </c>
      <c r="G577" s="20">
        <v>3</v>
      </c>
      <c r="H577" s="12">
        <v>12</v>
      </c>
      <c r="I577" s="9">
        <f t="shared" si="33"/>
        <v>0.10161223580341226</v>
      </c>
      <c r="J577" s="9">
        <f t="shared" si="34"/>
        <v>0.26381251578746756</v>
      </c>
      <c r="K577" s="9">
        <f t="shared" si="35"/>
        <v>1.3018840907050822</v>
      </c>
      <c r="L577" s="12" t="s">
        <v>143</v>
      </c>
      <c r="M577" s="12"/>
      <c r="N577" s="8" t="s">
        <v>45</v>
      </c>
      <c r="O577" s="35" t="s">
        <v>352</v>
      </c>
      <c r="P577" s="35" t="s">
        <v>353</v>
      </c>
    </row>
    <row r="578" spans="1:16" ht="15.75" x14ac:dyDescent="0.25">
      <c r="A578" s="12">
        <v>1812</v>
      </c>
      <c r="B578" s="12" t="s">
        <v>63</v>
      </c>
      <c r="C578" s="16" t="s">
        <v>93</v>
      </c>
      <c r="D578" s="31" t="s">
        <v>92</v>
      </c>
      <c r="E578" s="12">
        <v>72</v>
      </c>
      <c r="F578" s="20">
        <f t="shared" si="32"/>
        <v>22.918258212375861</v>
      </c>
      <c r="G578" s="20">
        <v>2</v>
      </c>
      <c r="H578" s="12">
        <v>5</v>
      </c>
      <c r="I578" s="9">
        <f t="shared" si="33"/>
        <v>4.1252864782276556E-2</v>
      </c>
      <c r="J578" s="9">
        <f t="shared" si="34"/>
        <v>-0.69216820926835343</v>
      </c>
      <c r="K578" s="9">
        <f t="shared" si="35"/>
        <v>0.50048972532019842</v>
      </c>
      <c r="L578" s="12" t="s">
        <v>142</v>
      </c>
      <c r="M578" s="12"/>
      <c r="N578" s="8" t="s">
        <v>45</v>
      </c>
      <c r="O578" s="35" t="s">
        <v>354</v>
      </c>
      <c r="P578" s="35" t="s">
        <v>355</v>
      </c>
    </row>
    <row r="579" spans="1:16" ht="15.75" x14ac:dyDescent="0.25">
      <c r="A579" s="12">
        <v>1813</v>
      </c>
      <c r="B579" s="12" t="s">
        <v>53</v>
      </c>
      <c r="C579" s="29" t="s">
        <v>146</v>
      </c>
      <c r="D579" s="23" t="s">
        <v>27</v>
      </c>
      <c r="E579" s="12">
        <v>155</v>
      </c>
      <c r="F579" s="20">
        <f t="shared" si="32"/>
        <v>49.337916984975813</v>
      </c>
      <c r="G579" s="20">
        <v>4</v>
      </c>
      <c r="H579" s="12">
        <v>7</v>
      </c>
      <c r="I579" s="9">
        <f t="shared" si="33"/>
        <v>0.19118442831678129</v>
      </c>
      <c r="J579" s="9">
        <f t="shared" si="34"/>
        <v>0.93412762528431603</v>
      </c>
      <c r="K579" s="9">
        <f t="shared" si="35"/>
        <v>2.5449923021038994</v>
      </c>
      <c r="L579" s="12" t="s">
        <v>142</v>
      </c>
      <c r="M579" s="12"/>
      <c r="N579" s="8" t="s">
        <v>45</v>
      </c>
      <c r="O579" s="35" t="s">
        <v>356</v>
      </c>
      <c r="P579" s="35" t="s">
        <v>357</v>
      </c>
    </row>
    <row r="580" spans="1:16" ht="15.75" x14ac:dyDescent="0.25">
      <c r="A580" s="12">
        <v>1814</v>
      </c>
      <c r="B580" s="12" t="s">
        <v>15</v>
      </c>
      <c r="C580" s="12" t="s">
        <v>124</v>
      </c>
      <c r="D580" s="12" t="s">
        <v>26</v>
      </c>
      <c r="E580" s="12">
        <v>172</v>
      </c>
      <c r="F580" s="20">
        <f t="shared" si="32"/>
        <v>54.749172396231224</v>
      </c>
      <c r="G580" s="20">
        <v>5</v>
      </c>
      <c r="H580" s="12">
        <v>9</v>
      </c>
      <c r="I580" s="9">
        <f t="shared" si="33"/>
        <v>0.23542144130379433</v>
      </c>
      <c r="J580" s="9">
        <f t="shared" si="34"/>
        <v>1.154858737619926</v>
      </c>
      <c r="K580" s="9">
        <f t="shared" si="35"/>
        <v>3.173575079092652</v>
      </c>
      <c r="L580" s="12" t="s">
        <v>142</v>
      </c>
      <c r="M580" s="12" t="s">
        <v>51</v>
      </c>
      <c r="N580" s="8" t="s">
        <v>45</v>
      </c>
      <c r="O580" s="35" t="s">
        <v>358</v>
      </c>
      <c r="P580" s="35" t="s">
        <v>359</v>
      </c>
    </row>
    <row r="581" spans="1:16" ht="15.75" x14ac:dyDescent="0.25">
      <c r="A581" s="12">
        <v>1815</v>
      </c>
      <c r="B581" s="12" t="s">
        <v>53</v>
      </c>
      <c r="C581" s="29" t="s">
        <v>146</v>
      </c>
      <c r="D581" s="23" t="s">
        <v>27</v>
      </c>
      <c r="E581" s="12">
        <v>283</v>
      </c>
      <c r="F581" s="20">
        <f t="shared" si="32"/>
        <v>90.081487140310671</v>
      </c>
      <c r="G581" s="20">
        <v>8</v>
      </c>
      <c r="H581" s="12">
        <v>14</v>
      </c>
      <c r="I581" s="9">
        <f t="shared" si="33"/>
        <v>0.63732652151769797</v>
      </c>
      <c r="J581" s="9">
        <f t="shared" si="34"/>
        <v>2.2110158221998999</v>
      </c>
      <c r="K581" s="9">
        <f t="shared" si="35"/>
        <v>9.1249810449432083</v>
      </c>
      <c r="L581" s="12" t="s">
        <v>143</v>
      </c>
      <c r="M581" s="12"/>
      <c r="N581" s="8" t="s">
        <v>45</v>
      </c>
      <c r="O581" s="35" t="s">
        <v>360</v>
      </c>
      <c r="P581" s="35" t="s">
        <v>361</v>
      </c>
    </row>
    <row r="582" spans="1:16" ht="15.75" x14ac:dyDescent="0.25">
      <c r="A582" s="12">
        <v>1816</v>
      </c>
      <c r="B582" s="12" t="s">
        <v>63</v>
      </c>
      <c r="C582" s="16" t="s">
        <v>93</v>
      </c>
      <c r="D582" s="31" t="s">
        <v>92</v>
      </c>
      <c r="E582" s="12">
        <v>55</v>
      </c>
      <c r="F582" s="20">
        <f t="shared" si="32"/>
        <v>17.50700280112045</v>
      </c>
      <c r="G582" s="20">
        <v>1</v>
      </c>
      <c r="H582" s="12">
        <v>5</v>
      </c>
      <c r="I582" s="9">
        <f t="shared" si="33"/>
        <v>2.4072128851540621E-2</v>
      </c>
      <c r="J582" s="9">
        <f t="shared" si="34"/>
        <v>-1.2634233618233353</v>
      </c>
      <c r="K582" s="9">
        <f t="shared" si="35"/>
        <v>0.28268463636772356</v>
      </c>
      <c r="L582" s="12" t="s">
        <v>142</v>
      </c>
      <c r="M582" s="12"/>
      <c r="N582" s="8" t="s">
        <v>45</v>
      </c>
      <c r="O582" s="35" t="s">
        <v>362</v>
      </c>
      <c r="P582" s="35" t="s">
        <v>363</v>
      </c>
    </row>
    <row r="583" spans="1:16" ht="15.75" x14ac:dyDescent="0.25">
      <c r="A583" s="12">
        <v>1817</v>
      </c>
      <c r="B583" s="12" t="s">
        <v>80</v>
      </c>
      <c r="C583" s="14" t="s">
        <v>90</v>
      </c>
      <c r="D583" s="15" t="s">
        <v>28</v>
      </c>
      <c r="E583" s="12">
        <v>120</v>
      </c>
      <c r="F583" s="20">
        <f t="shared" si="32"/>
        <v>38.19709702062643</v>
      </c>
      <c r="G583" s="20">
        <v>3</v>
      </c>
      <c r="H583" s="12">
        <v>9</v>
      </c>
      <c r="I583" s="9">
        <f t="shared" si="33"/>
        <v>0.11459129106187928</v>
      </c>
      <c r="J583" s="9">
        <f t="shared" si="34"/>
        <v>0.39129293873931204</v>
      </c>
      <c r="K583" s="9">
        <f t="shared" si="35"/>
        <v>1.4788916746279441</v>
      </c>
      <c r="L583" s="12" t="s">
        <v>142</v>
      </c>
      <c r="M583" s="12"/>
      <c r="N583" s="8" t="s">
        <v>45</v>
      </c>
      <c r="O583" s="35" t="s">
        <v>364</v>
      </c>
      <c r="P583" s="35" t="s">
        <v>365</v>
      </c>
    </row>
    <row r="584" spans="1:16" ht="15.75" x14ac:dyDescent="0.25">
      <c r="A584" s="12">
        <v>1818</v>
      </c>
      <c r="B584" s="12" t="s">
        <v>53</v>
      </c>
      <c r="C584" s="29" t="s">
        <v>146</v>
      </c>
      <c r="D584" s="23" t="s">
        <v>27</v>
      </c>
      <c r="E584" s="12">
        <v>97</v>
      </c>
      <c r="F584" s="20">
        <f t="shared" si="32"/>
        <v>30.8759867583397</v>
      </c>
      <c r="G584" s="20">
        <v>3</v>
      </c>
      <c r="H584" s="12">
        <v>9</v>
      </c>
      <c r="I584" s="9">
        <f t="shared" si="33"/>
        <v>7.4874267888973792E-2</v>
      </c>
      <c r="J584" s="9">
        <f t="shared" si="34"/>
        <v>-6.0015062295732058E-2</v>
      </c>
      <c r="K584" s="9">
        <f t="shared" si="35"/>
        <v>0.94175034855516371</v>
      </c>
      <c r="L584" s="12" t="s">
        <v>142</v>
      </c>
      <c r="M584" s="12"/>
      <c r="N584" s="8" t="s">
        <v>45</v>
      </c>
      <c r="O584" s="35" t="s">
        <v>366</v>
      </c>
      <c r="P584" s="35" t="s">
        <v>367</v>
      </c>
    </row>
    <row r="585" spans="1:16" ht="15.75" x14ac:dyDescent="0.25">
      <c r="A585" s="12">
        <v>1819</v>
      </c>
      <c r="B585" s="12" t="s">
        <v>88</v>
      </c>
      <c r="C585" s="14" t="s">
        <v>132</v>
      </c>
      <c r="D585" s="12" t="s">
        <v>89</v>
      </c>
      <c r="E585" s="12">
        <v>44</v>
      </c>
      <c r="F585" s="20">
        <f t="shared" si="32"/>
        <v>14.005602240896359</v>
      </c>
      <c r="G585" s="20">
        <v>1</v>
      </c>
      <c r="H585" s="12">
        <v>2</v>
      </c>
      <c r="I585" s="9">
        <f t="shared" si="33"/>
        <v>1.5406162464985993E-2</v>
      </c>
      <c r="J585" s="9">
        <f t="shared" si="34"/>
        <v>-1.7367108341607755</v>
      </c>
      <c r="K585" s="9">
        <f t="shared" si="35"/>
        <v>0.17609866680815789</v>
      </c>
      <c r="L585" s="12" t="s">
        <v>142</v>
      </c>
      <c r="M585" s="12"/>
      <c r="N585" s="8" t="s">
        <v>45</v>
      </c>
      <c r="O585" s="35" t="s">
        <v>368</v>
      </c>
      <c r="P585" s="35" t="s">
        <v>369</v>
      </c>
    </row>
    <row r="586" spans="1:16" ht="15.75" x14ac:dyDescent="0.25">
      <c r="A586" s="12">
        <v>1820</v>
      </c>
      <c r="B586" s="12" t="s">
        <v>115</v>
      </c>
      <c r="C586" s="12" t="s">
        <v>125</v>
      </c>
      <c r="D586" s="12" t="s">
        <v>35</v>
      </c>
      <c r="E586" s="12">
        <v>70</v>
      </c>
      <c r="F586" s="20">
        <f t="shared" si="32"/>
        <v>22.281639928698752</v>
      </c>
      <c r="G586" s="20">
        <v>2</v>
      </c>
      <c r="H586" s="12">
        <v>7</v>
      </c>
      <c r="I586" s="9">
        <f t="shared" si="33"/>
        <v>3.8992869875222817E-2</v>
      </c>
      <c r="J586" s="9">
        <f t="shared" si="34"/>
        <v>-0.75191863931471659</v>
      </c>
      <c r="K586" s="9">
        <f t="shared" si="35"/>
        <v>0.47146112057859513</v>
      </c>
      <c r="L586" s="12" t="s">
        <v>142</v>
      </c>
      <c r="M586" s="12" t="s">
        <v>51</v>
      </c>
      <c r="N586" s="8" t="s">
        <v>45</v>
      </c>
      <c r="O586" s="35" t="s">
        <v>370</v>
      </c>
      <c r="P586" s="35" t="s">
        <v>371</v>
      </c>
    </row>
    <row r="587" spans="1:16" ht="15.75" x14ac:dyDescent="0.25">
      <c r="A587" s="12">
        <v>1821</v>
      </c>
      <c r="B587" s="12" t="s">
        <v>50</v>
      </c>
      <c r="C587" s="12" t="s">
        <v>122</v>
      </c>
      <c r="D587" s="12" t="s">
        <v>107</v>
      </c>
      <c r="E587" s="12">
        <v>40</v>
      </c>
      <c r="F587" s="20">
        <f t="shared" si="32"/>
        <v>12.732365673542144</v>
      </c>
      <c r="G587" s="20">
        <v>1</v>
      </c>
      <c r="H587" s="12">
        <v>3</v>
      </c>
      <c r="I587" s="9">
        <f t="shared" si="33"/>
        <v>1.2732365673542146E-2</v>
      </c>
      <c r="J587" s="9">
        <f t="shared" si="34"/>
        <v>-1.9388637255257484</v>
      </c>
      <c r="K587" s="9">
        <f t="shared" si="35"/>
        <v>0.14386732971233054</v>
      </c>
      <c r="L587" s="12" t="s">
        <v>142</v>
      </c>
      <c r="M587" s="12"/>
      <c r="N587" s="8" t="s">
        <v>45</v>
      </c>
      <c r="O587" s="35" t="s">
        <v>372</v>
      </c>
      <c r="P587" s="35" t="s">
        <v>373</v>
      </c>
    </row>
    <row r="588" spans="1:16" ht="15.75" x14ac:dyDescent="0.25">
      <c r="A588" s="12">
        <v>1822</v>
      </c>
      <c r="B588" s="12" t="s">
        <v>99</v>
      </c>
      <c r="C588" s="14" t="s">
        <v>135</v>
      </c>
      <c r="D588" s="12" t="s">
        <v>94</v>
      </c>
      <c r="E588" s="12">
        <v>35</v>
      </c>
      <c r="F588" s="20">
        <f t="shared" si="32"/>
        <v>11.140819964349376</v>
      </c>
      <c r="G588" s="20">
        <v>1</v>
      </c>
      <c r="H588" s="12">
        <v>2</v>
      </c>
      <c r="I588" s="9">
        <f t="shared" si="33"/>
        <v>9.7482174688057043E-3</v>
      </c>
      <c r="J588" s="9">
        <f t="shared" si="34"/>
        <v>-2.2220838092823607</v>
      </c>
      <c r="K588" s="9">
        <f t="shared" si="35"/>
        <v>0.10838302379668988</v>
      </c>
      <c r="L588" s="12" t="s">
        <v>142</v>
      </c>
      <c r="M588" s="12" t="s">
        <v>51</v>
      </c>
      <c r="N588" s="8" t="s">
        <v>45</v>
      </c>
      <c r="O588" s="35" t="s">
        <v>374</v>
      </c>
      <c r="P588" s="35" t="s">
        <v>375</v>
      </c>
    </row>
    <row r="589" spans="1:16" ht="15.75" x14ac:dyDescent="0.25">
      <c r="A589" s="12">
        <v>1823</v>
      </c>
      <c r="B589" s="12" t="s">
        <v>80</v>
      </c>
      <c r="C589" s="14" t="s">
        <v>90</v>
      </c>
      <c r="D589" s="15" t="s">
        <v>28</v>
      </c>
      <c r="E589" s="12">
        <v>100</v>
      </c>
      <c r="F589" s="20">
        <f t="shared" si="32"/>
        <v>31.830914183855359</v>
      </c>
      <c r="G589" s="20">
        <v>3</v>
      </c>
      <c r="H589" s="12">
        <v>14</v>
      </c>
      <c r="I589" s="9">
        <f t="shared" si="33"/>
        <v>7.9577285459638394E-2</v>
      </c>
      <c r="J589" s="9">
        <f t="shared" si="34"/>
        <v>4.5889167793351504E-3</v>
      </c>
      <c r="K589" s="9">
        <f t="shared" si="35"/>
        <v>1.0045994619821215</v>
      </c>
      <c r="L589" s="12" t="s">
        <v>143</v>
      </c>
      <c r="M589" s="12"/>
      <c r="N589" s="8" t="s">
        <v>45</v>
      </c>
      <c r="O589" s="35" t="s">
        <v>376</v>
      </c>
      <c r="P589" s="35" t="s">
        <v>377</v>
      </c>
    </row>
    <row r="590" spans="1:16" ht="15.75" x14ac:dyDescent="0.25">
      <c r="A590" s="12">
        <v>1824</v>
      </c>
      <c r="B590" s="12" t="s">
        <v>14</v>
      </c>
      <c r="C590" s="8" t="s">
        <v>91</v>
      </c>
      <c r="D590" s="8" t="s">
        <v>31</v>
      </c>
      <c r="E590" s="12">
        <v>60</v>
      </c>
      <c r="F590" s="20">
        <f t="shared" si="32"/>
        <v>19.098548510313215</v>
      </c>
      <c r="G590" s="20">
        <v>1</v>
      </c>
      <c r="H590" s="12">
        <v>8</v>
      </c>
      <c r="I590" s="9">
        <f t="shared" si="33"/>
        <v>2.8647822765469819E-2</v>
      </c>
      <c r="J590" s="9">
        <f t="shared" si="34"/>
        <v>-1.0788722312283312</v>
      </c>
      <c r="K590" s="9">
        <f t="shared" si="35"/>
        <v>0.33997872691435749</v>
      </c>
      <c r="L590" s="12" t="s">
        <v>142</v>
      </c>
      <c r="M590" s="12"/>
      <c r="N590" s="8" t="s">
        <v>45</v>
      </c>
      <c r="O590" s="35" t="s">
        <v>378</v>
      </c>
      <c r="P590" s="35" t="s">
        <v>379</v>
      </c>
    </row>
    <row r="591" spans="1:16" ht="15.75" x14ac:dyDescent="0.25">
      <c r="A591" s="12">
        <v>1825</v>
      </c>
      <c r="B591" s="12" t="s">
        <v>59</v>
      </c>
      <c r="C591" s="36" t="s">
        <v>152</v>
      </c>
      <c r="D591" s="22" t="s">
        <v>110</v>
      </c>
      <c r="E591" s="12">
        <v>33</v>
      </c>
      <c r="F591" s="20">
        <f t="shared" si="32"/>
        <v>10.504201680672269</v>
      </c>
      <c r="G591" s="20">
        <v>1</v>
      </c>
      <c r="H591" s="12">
        <v>3</v>
      </c>
      <c r="I591" s="9">
        <f t="shared" si="33"/>
        <v>8.6659663865546223E-3</v>
      </c>
      <c r="J591" s="9">
        <f t="shared" si="34"/>
        <v>-2.3468845098310025</v>
      </c>
      <c r="K591" s="9">
        <f t="shared" si="35"/>
        <v>9.5666747223737858E-2</v>
      </c>
      <c r="L591" s="12" t="s">
        <v>142</v>
      </c>
      <c r="M591" s="12"/>
      <c r="N591" s="8" t="s">
        <v>45</v>
      </c>
      <c r="O591" s="35" t="s">
        <v>380</v>
      </c>
      <c r="P591" s="35" t="s">
        <v>379</v>
      </c>
    </row>
    <row r="592" spans="1:16" ht="15.75" x14ac:dyDescent="0.25">
      <c r="A592" s="12">
        <v>1826</v>
      </c>
      <c r="B592" s="12" t="s">
        <v>14</v>
      </c>
      <c r="C592" s="8" t="s">
        <v>91</v>
      </c>
      <c r="D592" s="8" t="s">
        <v>31</v>
      </c>
      <c r="E592" s="12">
        <v>35</v>
      </c>
      <c r="F592" s="20">
        <f t="shared" si="32"/>
        <v>11.140819964349376</v>
      </c>
      <c r="G592" s="20">
        <v>1</v>
      </c>
      <c r="H592" s="12">
        <v>3</v>
      </c>
      <c r="I592" s="9">
        <f t="shared" si="33"/>
        <v>9.7482174688057043E-3</v>
      </c>
      <c r="J592" s="9">
        <f t="shared" si="34"/>
        <v>-2.2220838092823607</v>
      </c>
      <c r="K592" s="9">
        <f t="shared" si="35"/>
        <v>0.10838302379668988</v>
      </c>
      <c r="L592" s="12" t="s">
        <v>142</v>
      </c>
      <c r="M592" s="12"/>
      <c r="N592" s="8" t="s">
        <v>45</v>
      </c>
      <c r="O592" s="35" t="s">
        <v>381</v>
      </c>
      <c r="P592" s="35" t="s">
        <v>382</v>
      </c>
    </row>
    <row r="593" spans="1:16" ht="15.75" x14ac:dyDescent="0.25">
      <c r="A593" s="144" t="s">
        <v>40</v>
      </c>
      <c r="B593" s="26" t="s">
        <v>24</v>
      </c>
      <c r="C593" s="13" t="s">
        <v>5</v>
      </c>
      <c r="D593" s="26" t="s">
        <v>23</v>
      </c>
      <c r="E593" s="13" t="s">
        <v>0</v>
      </c>
      <c r="F593" s="13" t="s">
        <v>1</v>
      </c>
      <c r="G593" s="26" t="s">
        <v>41</v>
      </c>
      <c r="H593" s="13" t="s">
        <v>4</v>
      </c>
      <c r="I593" s="26" t="s">
        <v>42</v>
      </c>
      <c r="J593" s="27" t="s">
        <v>43</v>
      </c>
      <c r="K593" s="27" t="s">
        <v>44</v>
      </c>
      <c r="L593" s="28" t="s">
        <v>37</v>
      </c>
      <c r="M593" s="28" t="s">
        <v>38</v>
      </c>
      <c r="N593" s="28" t="s">
        <v>39</v>
      </c>
      <c r="O593" s="11" t="s">
        <v>108</v>
      </c>
      <c r="P593" s="11" t="s">
        <v>109</v>
      </c>
    </row>
    <row r="594" spans="1:16" ht="15.75" x14ac:dyDescent="0.25">
      <c r="A594" s="12">
        <v>1827</v>
      </c>
      <c r="B594" s="12" t="s">
        <v>99</v>
      </c>
      <c r="C594" s="14" t="s">
        <v>135</v>
      </c>
      <c r="D594" s="12" t="s">
        <v>94</v>
      </c>
      <c r="E594" s="12">
        <v>33</v>
      </c>
      <c r="F594" s="20">
        <f t="shared" ref="F594:F620" si="36">E594/3.1416</f>
        <v>10.504201680672269</v>
      </c>
      <c r="G594" s="20">
        <v>1</v>
      </c>
      <c r="H594" s="12">
        <v>3</v>
      </c>
      <c r="I594" s="9">
        <f t="shared" ref="I594:I620" si="37">(3.1416*((F594/100)^2)/4)</f>
        <v>8.6659663865546223E-3</v>
      </c>
      <c r="J594" s="9">
        <f t="shared" ref="J594:J620" si="38">(((LN(F594))*2.121)+(-7.335))</f>
        <v>-2.3468845098310025</v>
      </c>
      <c r="K594" s="9">
        <f t="shared" ref="K594:K620" si="39">EXP(J594)</f>
        <v>9.5666747223737858E-2</v>
      </c>
      <c r="L594" s="12" t="s">
        <v>142</v>
      </c>
      <c r="M594" s="12" t="s">
        <v>51</v>
      </c>
      <c r="N594" s="8" t="s">
        <v>45</v>
      </c>
      <c r="O594" s="35" t="s">
        <v>383</v>
      </c>
      <c r="P594" s="35" t="s">
        <v>384</v>
      </c>
    </row>
    <row r="595" spans="1:16" ht="15.75" x14ac:dyDescent="0.25">
      <c r="A595" s="12">
        <v>1828</v>
      </c>
      <c r="B595" s="12" t="s">
        <v>63</v>
      </c>
      <c r="C595" s="16" t="s">
        <v>93</v>
      </c>
      <c r="D595" s="31" t="s">
        <v>92</v>
      </c>
      <c r="E595" s="12">
        <v>123</v>
      </c>
      <c r="F595" s="20">
        <f t="shared" si="36"/>
        <v>39.152024446142093</v>
      </c>
      <c r="G595" s="20">
        <v>3</v>
      </c>
      <c r="H595" s="12">
        <v>7</v>
      </c>
      <c r="I595" s="9">
        <f t="shared" si="37"/>
        <v>0.12039247517188692</v>
      </c>
      <c r="J595" s="9">
        <f t="shared" si="38"/>
        <v>0.44366597004349018</v>
      </c>
      <c r="K595" s="9">
        <f t="shared" si="39"/>
        <v>1.5584098430995417</v>
      </c>
      <c r="L595" s="12" t="s">
        <v>142</v>
      </c>
      <c r="M595" s="12"/>
      <c r="N595" s="8" t="s">
        <v>45</v>
      </c>
      <c r="O595" s="35" t="s">
        <v>385</v>
      </c>
      <c r="P595" s="35" t="s">
        <v>379</v>
      </c>
    </row>
    <row r="596" spans="1:16" ht="15.75" x14ac:dyDescent="0.25">
      <c r="A596" s="12">
        <v>1829</v>
      </c>
      <c r="B596" s="12" t="s">
        <v>15</v>
      </c>
      <c r="C596" s="12" t="s">
        <v>124</v>
      </c>
      <c r="D596" s="12" t="s">
        <v>26</v>
      </c>
      <c r="E596" s="12">
        <v>52</v>
      </c>
      <c r="F596" s="20">
        <f t="shared" si="36"/>
        <v>16.552075375604787</v>
      </c>
      <c r="G596" s="20">
        <v>1</v>
      </c>
      <c r="H596" s="12">
        <v>5</v>
      </c>
      <c r="I596" s="9">
        <f t="shared" si="37"/>
        <v>2.1517697988286219E-2</v>
      </c>
      <c r="J596" s="9">
        <f t="shared" si="38"/>
        <v>-1.382389120590199</v>
      </c>
      <c r="K596" s="9">
        <f t="shared" si="39"/>
        <v>0.25097821897939893</v>
      </c>
      <c r="L596" s="12" t="s">
        <v>142</v>
      </c>
      <c r="M596" s="12"/>
      <c r="N596" s="8" t="s">
        <v>45</v>
      </c>
      <c r="O596" s="35" t="s">
        <v>386</v>
      </c>
      <c r="P596" s="35" t="s">
        <v>387</v>
      </c>
    </row>
    <row r="597" spans="1:16" ht="15.75" x14ac:dyDescent="0.25">
      <c r="A597" s="12">
        <v>1830</v>
      </c>
      <c r="B597" s="12" t="s">
        <v>63</v>
      </c>
      <c r="C597" s="16" t="s">
        <v>93</v>
      </c>
      <c r="D597" s="31" t="s">
        <v>92</v>
      </c>
      <c r="E597" s="12">
        <v>46</v>
      </c>
      <c r="F597" s="20">
        <f t="shared" si="36"/>
        <v>14.642220524573466</v>
      </c>
      <c r="G597" s="20">
        <v>1</v>
      </c>
      <c r="H597" s="12">
        <v>4</v>
      </c>
      <c r="I597" s="9">
        <f t="shared" si="37"/>
        <v>1.6838553603259487E-2</v>
      </c>
      <c r="J597" s="9">
        <f t="shared" si="38"/>
        <v>-1.6424286457480362</v>
      </c>
      <c r="K597" s="9">
        <f t="shared" si="39"/>
        <v>0.19350950510133216</v>
      </c>
      <c r="L597" s="12" t="s">
        <v>142</v>
      </c>
      <c r="M597" s="12"/>
      <c r="N597" s="8" t="s">
        <v>45</v>
      </c>
      <c r="O597" s="35" t="s">
        <v>388</v>
      </c>
      <c r="P597" s="35" t="s">
        <v>389</v>
      </c>
    </row>
    <row r="598" spans="1:16" ht="15.75" x14ac:dyDescent="0.25">
      <c r="A598" s="12">
        <v>1831</v>
      </c>
      <c r="B598" s="12" t="s">
        <v>15</v>
      </c>
      <c r="C598" s="12" t="s">
        <v>124</v>
      </c>
      <c r="D598" s="12" t="s">
        <v>26</v>
      </c>
      <c r="E598" s="12">
        <v>80</v>
      </c>
      <c r="F598" s="20">
        <f t="shared" si="36"/>
        <v>25.464731347084289</v>
      </c>
      <c r="G598" s="20">
        <v>2</v>
      </c>
      <c r="H598" s="12">
        <v>5</v>
      </c>
      <c r="I598" s="9">
        <f t="shared" si="37"/>
        <v>5.0929462694168585E-2</v>
      </c>
      <c r="J598" s="9">
        <f t="shared" si="38"/>
        <v>-0.46869855555810425</v>
      </c>
      <c r="K598" s="9">
        <f t="shared" si="39"/>
        <v>0.62581620354180501</v>
      </c>
      <c r="L598" s="12" t="s">
        <v>142</v>
      </c>
      <c r="M598" s="12"/>
      <c r="N598" s="8" t="s">
        <v>45</v>
      </c>
      <c r="O598" s="35" t="s">
        <v>390</v>
      </c>
      <c r="P598" s="35" t="s">
        <v>391</v>
      </c>
    </row>
    <row r="599" spans="1:16" ht="15.75" x14ac:dyDescent="0.25">
      <c r="A599" s="12">
        <v>1832</v>
      </c>
      <c r="B599" s="12" t="s">
        <v>53</v>
      </c>
      <c r="C599" s="29" t="s">
        <v>146</v>
      </c>
      <c r="D599" s="23" t="s">
        <v>27</v>
      </c>
      <c r="E599" s="12">
        <v>181</v>
      </c>
      <c r="F599" s="20">
        <f t="shared" si="36"/>
        <v>57.613954672778206</v>
      </c>
      <c r="G599" s="20">
        <v>5</v>
      </c>
      <c r="H599" s="12">
        <v>10</v>
      </c>
      <c r="I599" s="9">
        <f t="shared" si="37"/>
        <v>0.26070314489432145</v>
      </c>
      <c r="J599" s="9">
        <f t="shared" si="38"/>
        <v>1.2630351556134096</v>
      </c>
      <c r="K599" s="9">
        <f t="shared" si="39"/>
        <v>3.5361379450138704</v>
      </c>
      <c r="L599" s="12" t="s">
        <v>142</v>
      </c>
      <c r="M599" s="12"/>
      <c r="N599" s="8" t="s">
        <v>45</v>
      </c>
      <c r="O599" s="35" t="s">
        <v>392</v>
      </c>
      <c r="P599" s="35" t="s">
        <v>393</v>
      </c>
    </row>
    <row r="600" spans="1:16" ht="15.75" x14ac:dyDescent="0.25">
      <c r="A600" s="12">
        <v>1833</v>
      </c>
      <c r="B600" s="12" t="s">
        <v>63</v>
      </c>
      <c r="C600" s="16" t="s">
        <v>93</v>
      </c>
      <c r="D600" s="31" t="s">
        <v>92</v>
      </c>
      <c r="E600" s="12">
        <v>67</v>
      </c>
      <c r="F600" s="20">
        <f t="shared" si="36"/>
        <v>21.326712503183092</v>
      </c>
      <c r="G600" s="20">
        <v>2</v>
      </c>
      <c r="H600" s="12">
        <v>6</v>
      </c>
      <c r="I600" s="9">
        <f t="shared" si="37"/>
        <v>3.5722243442831682E-2</v>
      </c>
      <c r="J600" s="9">
        <f t="shared" si="38"/>
        <v>-0.84482400197316743</v>
      </c>
      <c r="K600" s="9">
        <f t="shared" si="39"/>
        <v>0.42963296611142116</v>
      </c>
      <c r="L600" s="12" t="s">
        <v>142</v>
      </c>
      <c r="M600" s="12"/>
      <c r="N600" s="8" t="s">
        <v>45</v>
      </c>
      <c r="O600" s="35" t="s">
        <v>394</v>
      </c>
      <c r="P600" s="35" t="s">
        <v>395</v>
      </c>
    </row>
    <row r="601" spans="1:16" ht="15.75" x14ac:dyDescent="0.25">
      <c r="A601" s="12">
        <v>1834</v>
      </c>
      <c r="B601" s="12" t="s">
        <v>15</v>
      </c>
      <c r="C601" s="12" t="s">
        <v>124</v>
      </c>
      <c r="D601" s="12" t="s">
        <v>26</v>
      </c>
      <c r="E601" s="12">
        <v>81</v>
      </c>
      <c r="F601" s="20">
        <f t="shared" si="36"/>
        <v>25.783040488922843</v>
      </c>
      <c r="G601" s="20">
        <v>2</v>
      </c>
      <c r="H601" s="12">
        <v>6</v>
      </c>
      <c r="I601" s="9">
        <f t="shared" si="37"/>
        <v>5.221065699006875E-2</v>
      </c>
      <c r="J601" s="9">
        <f t="shared" si="38"/>
        <v>-0.4423503906411641</v>
      </c>
      <c r="K601" s="9">
        <f t="shared" si="39"/>
        <v>0.64252446145039177</v>
      </c>
      <c r="L601" s="12" t="s">
        <v>142</v>
      </c>
      <c r="M601" s="12"/>
      <c r="N601" s="8" t="s">
        <v>45</v>
      </c>
      <c r="O601" s="35" t="s">
        <v>396</v>
      </c>
      <c r="P601" s="35" t="s">
        <v>397</v>
      </c>
    </row>
    <row r="602" spans="1:16" ht="15.75" x14ac:dyDescent="0.25">
      <c r="A602" s="12">
        <v>1835</v>
      </c>
      <c r="B602" s="12" t="s">
        <v>63</v>
      </c>
      <c r="C602" s="16" t="s">
        <v>93</v>
      </c>
      <c r="D602" s="31" t="s">
        <v>92</v>
      </c>
      <c r="E602" s="12">
        <v>63</v>
      </c>
      <c r="F602" s="20">
        <f t="shared" si="36"/>
        <v>20.053475935828878</v>
      </c>
      <c r="G602" s="20">
        <v>2</v>
      </c>
      <c r="H602" s="12">
        <v>4</v>
      </c>
      <c r="I602" s="9">
        <f t="shared" si="37"/>
        <v>3.158422459893049E-2</v>
      </c>
      <c r="J602" s="9">
        <f t="shared" si="38"/>
        <v>-0.97538829302496577</v>
      </c>
      <c r="K602" s="9">
        <f t="shared" si="39"/>
        <v>0.37704592083444133</v>
      </c>
      <c r="L602" s="12" t="s">
        <v>142</v>
      </c>
      <c r="M602" s="12"/>
      <c r="N602" s="8" t="s">
        <v>45</v>
      </c>
      <c r="O602" s="35" t="s">
        <v>398</v>
      </c>
      <c r="P602" s="35" t="s">
        <v>399</v>
      </c>
    </row>
    <row r="603" spans="1:16" ht="15.75" x14ac:dyDescent="0.25">
      <c r="A603" s="12">
        <v>1836</v>
      </c>
      <c r="B603" s="12" t="s">
        <v>15</v>
      </c>
      <c r="C603" s="12" t="s">
        <v>124</v>
      </c>
      <c r="D603" s="12" t="s">
        <v>26</v>
      </c>
      <c r="E603" s="12">
        <v>166</v>
      </c>
      <c r="F603" s="20">
        <f t="shared" si="36"/>
        <v>52.839317545199897</v>
      </c>
      <c r="G603" s="20">
        <v>5</v>
      </c>
      <c r="H603" s="12">
        <v>10</v>
      </c>
      <c r="I603" s="9">
        <f t="shared" si="37"/>
        <v>0.21928316781257953</v>
      </c>
      <c r="J603" s="9">
        <f t="shared" si="38"/>
        <v>1.0795490514028208</v>
      </c>
      <c r="K603" s="9">
        <f t="shared" si="39"/>
        <v>2.9433519513149489</v>
      </c>
      <c r="L603" s="12" t="s">
        <v>142</v>
      </c>
      <c r="M603" s="12"/>
      <c r="N603" s="8" t="s">
        <v>45</v>
      </c>
      <c r="O603" s="35" t="s">
        <v>400</v>
      </c>
      <c r="P603" s="35" t="s">
        <v>401</v>
      </c>
    </row>
    <row r="604" spans="1:16" ht="15.75" x14ac:dyDescent="0.25">
      <c r="A604" s="12">
        <v>1837</v>
      </c>
      <c r="B604" s="12" t="s">
        <v>53</v>
      </c>
      <c r="C604" s="29" t="s">
        <v>146</v>
      </c>
      <c r="D604" s="23" t="s">
        <v>27</v>
      </c>
      <c r="E604" s="12">
        <v>190</v>
      </c>
      <c r="F604" s="20">
        <f t="shared" si="36"/>
        <v>60.478736949325189</v>
      </c>
      <c r="G604" s="20">
        <v>6</v>
      </c>
      <c r="H604" s="12">
        <v>12</v>
      </c>
      <c r="I604" s="9">
        <f t="shared" si="37"/>
        <v>0.28727400050929458</v>
      </c>
      <c r="J604" s="9">
        <f t="shared" si="38"/>
        <v>1.3659610093509835</v>
      </c>
      <c r="K604" s="9">
        <f t="shared" si="39"/>
        <v>3.9194879072023303</v>
      </c>
      <c r="L604" s="12" t="s">
        <v>143</v>
      </c>
      <c r="M604" s="12"/>
      <c r="N604" s="8" t="s">
        <v>45</v>
      </c>
      <c r="O604" s="35" t="s">
        <v>402</v>
      </c>
      <c r="P604" s="35" t="s">
        <v>403</v>
      </c>
    </row>
    <row r="605" spans="1:16" ht="15.75" x14ac:dyDescent="0.25">
      <c r="A605" s="12">
        <v>1838</v>
      </c>
      <c r="B605" s="12" t="s">
        <v>14</v>
      </c>
      <c r="C605" s="8" t="s">
        <v>91</v>
      </c>
      <c r="D605" s="8" t="s">
        <v>31</v>
      </c>
      <c r="E605" s="21">
        <v>145</v>
      </c>
      <c r="F605" s="24">
        <f t="shared" si="36"/>
        <v>46.154825566590276</v>
      </c>
      <c r="G605" s="20">
        <v>4</v>
      </c>
      <c r="H605" s="21">
        <v>10</v>
      </c>
      <c r="I605" s="10">
        <f t="shared" si="37"/>
        <v>0.16731124267888975</v>
      </c>
      <c r="J605" s="10">
        <f t="shared" si="38"/>
        <v>0.79267521997263213</v>
      </c>
      <c r="K605" s="10">
        <f t="shared" si="39"/>
        <v>2.2092988880547</v>
      </c>
      <c r="L605" s="12" t="s">
        <v>142</v>
      </c>
      <c r="M605" s="12"/>
      <c r="N605" s="8" t="s">
        <v>45</v>
      </c>
      <c r="O605" s="35" t="s">
        <v>404</v>
      </c>
      <c r="P605" s="35" t="s">
        <v>405</v>
      </c>
    </row>
    <row r="606" spans="1:16" ht="15.75" x14ac:dyDescent="0.25">
      <c r="A606" s="12">
        <v>1839</v>
      </c>
      <c r="B606" s="21" t="s">
        <v>53</v>
      </c>
      <c r="C606" s="29" t="s">
        <v>146</v>
      </c>
      <c r="D606" s="23" t="s">
        <v>27</v>
      </c>
      <c r="E606" s="21">
        <v>130</v>
      </c>
      <c r="F606" s="24">
        <f t="shared" si="36"/>
        <v>41.380188439011967</v>
      </c>
      <c r="G606" s="20">
        <v>4</v>
      </c>
      <c r="H606" s="21">
        <v>13</v>
      </c>
      <c r="I606" s="10">
        <f t="shared" si="37"/>
        <v>0.13448561242678889</v>
      </c>
      <c r="J606" s="10">
        <f t="shared" si="38"/>
        <v>0.56106352171488361</v>
      </c>
      <c r="K606" s="10">
        <f t="shared" si="39"/>
        <v>1.7525353689408558</v>
      </c>
      <c r="L606" s="12" t="s">
        <v>143</v>
      </c>
      <c r="M606" s="12"/>
      <c r="N606" s="8" t="s">
        <v>45</v>
      </c>
      <c r="O606" s="35" t="s">
        <v>408</v>
      </c>
      <c r="P606" s="35" t="s">
        <v>409</v>
      </c>
    </row>
    <row r="607" spans="1:16" ht="15.75" x14ac:dyDescent="0.25">
      <c r="A607" s="12">
        <v>1840</v>
      </c>
      <c r="B607" s="21" t="s">
        <v>53</v>
      </c>
      <c r="C607" s="29" t="s">
        <v>146</v>
      </c>
      <c r="D607" s="23" t="s">
        <v>27</v>
      </c>
      <c r="E607" s="21">
        <v>190</v>
      </c>
      <c r="F607" s="24">
        <f t="shared" si="36"/>
        <v>60.478736949325189</v>
      </c>
      <c r="G607" s="20">
        <v>6</v>
      </c>
      <c r="H607" s="21">
        <v>14</v>
      </c>
      <c r="I607" s="10">
        <f t="shared" si="37"/>
        <v>0.28727400050929458</v>
      </c>
      <c r="J607" s="10">
        <f t="shared" si="38"/>
        <v>1.3659610093509835</v>
      </c>
      <c r="K607" s="10">
        <f t="shared" si="39"/>
        <v>3.9194879072023303</v>
      </c>
      <c r="L607" s="12" t="s">
        <v>143</v>
      </c>
      <c r="M607" s="12"/>
      <c r="N607" s="8" t="s">
        <v>45</v>
      </c>
      <c r="O607" s="35" t="s">
        <v>410</v>
      </c>
      <c r="P607" s="35" t="s">
        <v>411</v>
      </c>
    </row>
    <row r="608" spans="1:16" ht="15.75" x14ac:dyDescent="0.25">
      <c r="A608" s="12">
        <v>1841</v>
      </c>
      <c r="B608" s="21" t="s">
        <v>53</v>
      </c>
      <c r="C608" s="29" t="s">
        <v>146</v>
      </c>
      <c r="D608" s="23" t="s">
        <v>27</v>
      </c>
      <c r="E608" s="21">
        <v>235</v>
      </c>
      <c r="F608" s="24">
        <f t="shared" si="36"/>
        <v>74.802648332060102</v>
      </c>
      <c r="G608" s="20">
        <v>7</v>
      </c>
      <c r="H608" s="21">
        <v>14</v>
      </c>
      <c r="I608" s="10">
        <f t="shared" si="37"/>
        <v>0.43946555895085321</v>
      </c>
      <c r="J608" s="10">
        <f t="shared" si="38"/>
        <v>1.8168038277983536</v>
      </c>
      <c r="K608" s="10">
        <f t="shared" si="39"/>
        <v>6.1521636182762593</v>
      </c>
      <c r="L608" s="12" t="s">
        <v>143</v>
      </c>
      <c r="M608" s="12"/>
      <c r="N608" s="8" t="s">
        <v>45</v>
      </c>
      <c r="O608" s="35" t="s">
        <v>412</v>
      </c>
      <c r="P608" s="35" t="s">
        <v>413</v>
      </c>
    </row>
    <row r="609" spans="1:16" ht="15.75" x14ac:dyDescent="0.25">
      <c r="A609" s="12">
        <v>1842</v>
      </c>
      <c r="B609" s="21" t="s">
        <v>50</v>
      </c>
      <c r="C609" s="12" t="s">
        <v>122</v>
      </c>
      <c r="D609" s="12" t="s">
        <v>107</v>
      </c>
      <c r="E609" s="21">
        <v>35</v>
      </c>
      <c r="F609" s="24">
        <f t="shared" si="36"/>
        <v>11.140819964349376</v>
      </c>
      <c r="G609" s="20">
        <v>1</v>
      </c>
      <c r="H609" s="21">
        <v>2</v>
      </c>
      <c r="I609" s="10">
        <f t="shared" si="37"/>
        <v>9.7482174688057043E-3</v>
      </c>
      <c r="J609" s="10">
        <f t="shared" si="38"/>
        <v>-2.2220838092823607</v>
      </c>
      <c r="K609" s="10">
        <f t="shared" si="39"/>
        <v>0.10838302379668988</v>
      </c>
      <c r="L609" s="12" t="s">
        <v>142</v>
      </c>
      <c r="M609" s="12" t="s">
        <v>51</v>
      </c>
      <c r="N609" s="8" t="s">
        <v>45</v>
      </c>
      <c r="O609" s="35" t="s">
        <v>414</v>
      </c>
      <c r="P609" s="35" t="s">
        <v>415</v>
      </c>
    </row>
    <row r="610" spans="1:16" ht="15.75" x14ac:dyDescent="0.25">
      <c r="A610" s="12">
        <v>1843</v>
      </c>
      <c r="B610" s="21" t="s">
        <v>50</v>
      </c>
      <c r="C610" s="12" t="s">
        <v>122</v>
      </c>
      <c r="D610" s="12" t="s">
        <v>107</v>
      </c>
      <c r="E610" s="21">
        <v>34</v>
      </c>
      <c r="F610" s="24">
        <f t="shared" si="36"/>
        <v>10.822510822510823</v>
      </c>
      <c r="G610" s="20">
        <v>1</v>
      </c>
      <c r="H610" s="21">
        <v>2</v>
      </c>
      <c r="I610" s="10">
        <f t="shared" si="37"/>
        <v>9.1991341991342016E-3</v>
      </c>
      <c r="J610" s="10">
        <f t="shared" si="38"/>
        <v>-2.2835663749905279</v>
      </c>
      <c r="K610" s="10">
        <f t="shared" si="39"/>
        <v>0.10192007258416352</v>
      </c>
      <c r="L610" s="12" t="s">
        <v>142</v>
      </c>
      <c r="M610" s="12" t="s">
        <v>51</v>
      </c>
      <c r="N610" s="8" t="s">
        <v>45</v>
      </c>
      <c r="O610" s="35" t="s">
        <v>416</v>
      </c>
      <c r="P610" s="35" t="s">
        <v>417</v>
      </c>
    </row>
    <row r="611" spans="1:16" ht="15.75" x14ac:dyDescent="0.25">
      <c r="A611" s="12">
        <v>1844</v>
      </c>
      <c r="B611" s="21" t="s">
        <v>86</v>
      </c>
      <c r="C611" s="29" t="s">
        <v>168</v>
      </c>
      <c r="D611" s="12" t="s">
        <v>35</v>
      </c>
      <c r="E611" s="21">
        <v>40</v>
      </c>
      <c r="F611" s="24">
        <f t="shared" si="36"/>
        <v>12.732365673542144</v>
      </c>
      <c r="G611" s="20">
        <v>1</v>
      </c>
      <c r="H611" s="21">
        <v>2</v>
      </c>
      <c r="I611" s="10">
        <f t="shared" si="37"/>
        <v>1.2732365673542146E-2</v>
      </c>
      <c r="J611" s="10">
        <f t="shared" si="38"/>
        <v>-1.9388637255257484</v>
      </c>
      <c r="K611" s="10">
        <f t="shared" si="39"/>
        <v>0.14386732971233054</v>
      </c>
      <c r="L611" s="12" t="s">
        <v>142</v>
      </c>
      <c r="M611" s="12"/>
      <c r="N611" s="8" t="s">
        <v>45</v>
      </c>
      <c r="O611" s="35" t="s">
        <v>418</v>
      </c>
      <c r="P611" s="35" t="s">
        <v>419</v>
      </c>
    </row>
    <row r="612" spans="1:16" ht="15.75" x14ac:dyDescent="0.25">
      <c r="A612" s="12">
        <v>1845</v>
      </c>
      <c r="B612" s="21" t="s">
        <v>53</v>
      </c>
      <c r="C612" s="29" t="s">
        <v>146</v>
      </c>
      <c r="D612" s="23" t="s">
        <v>27</v>
      </c>
      <c r="E612" s="21">
        <v>163</v>
      </c>
      <c r="F612" s="24">
        <f t="shared" si="36"/>
        <v>51.884390119684241</v>
      </c>
      <c r="G612" s="20">
        <v>5</v>
      </c>
      <c r="H612" s="21">
        <v>14</v>
      </c>
      <c r="I612" s="10">
        <f t="shared" si="37"/>
        <v>0.21142888973771332</v>
      </c>
      <c r="J612" s="10">
        <f t="shared" si="38"/>
        <v>1.0408671282097357</v>
      </c>
      <c r="K612" s="10">
        <f t="shared" si="39"/>
        <v>2.8316713722038451</v>
      </c>
      <c r="L612" s="12" t="s">
        <v>143</v>
      </c>
      <c r="M612" s="12"/>
      <c r="N612" s="8" t="s">
        <v>45</v>
      </c>
      <c r="O612" s="35" t="s">
        <v>420</v>
      </c>
      <c r="P612" s="35" t="s">
        <v>421</v>
      </c>
    </row>
    <row r="613" spans="1:16" ht="15.75" x14ac:dyDescent="0.25">
      <c r="A613" s="12">
        <v>1846</v>
      </c>
      <c r="B613" s="21" t="s">
        <v>73</v>
      </c>
      <c r="C613" s="12" t="s">
        <v>130</v>
      </c>
      <c r="D613" s="23" t="s">
        <v>30</v>
      </c>
      <c r="E613" s="21">
        <v>53</v>
      </c>
      <c r="F613" s="24">
        <f t="shared" si="36"/>
        <v>16.870384517443341</v>
      </c>
      <c r="G613" s="20">
        <v>1</v>
      </c>
      <c r="H613" s="21">
        <v>4</v>
      </c>
      <c r="I613" s="10">
        <f t="shared" si="37"/>
        <v>2.2353259485612426E-2</v>
      </c>
      <c r="J613" s="10">
        <f t="shared" si="38"/>
        <v>-1.3419878990573562</v>
      </c>
      <c r="K613" s="10">
        <f t="shared" si="39"/>
        <v>0.26132566285327374</v>
      </c>
      <c r="L613" s="12" t="s">
        <v>142</v>
      </c>
      <c r="M613" s="12"/>
      <c r="N613" s="8" t="s">
        <v>45</v>
      </c>
      <c r="O613" s="35" t="s">
        <v>422</v>
      </c>
      <c r="P613" s="35" t="s">
        <v>423</v>
      </c>
    </row>
    <row r="614" spans="1:16" ht="15.75" x14ac:dyDescent="0.25">
      <c r="A614" s="12">
        <v>1847</v>
      </c>
      <c r="B614" s="21" t="s">
        <v>85</v>
      </c>
      <c r="C614" s="12" t="s">
        <v>155</v>
      </c>
      <c r="D614" s="12" t="s">
        <v>116</v>
      </c>
      <c r="E614" s="21">
        <v>39</v>
      </c>
      <c r="F614" s="24">
        <f t="shared" si="36"/>
        <v>12.41405653170359</v>
      </c>
      <c r="G614" s="20">
        <v>1</v>
      </c>
      <c r="H614" s="21">
        <v>3</v>
      </c>
      <c r="I614" s="10">
        <f t="shared" si="37"/>
        <v>1.2103705118411001E-2</v>
      </c>
      <c r="J614" s="10">
        <f t="shared" si="38"/>
        <v>-1.9925627962604269</v>
      </c>
      <c r="K614" s="10">
        <f t="shared" si="39"/>
        <v>0.13634555143976687</v>
      </c>
      <c r="L614" s="12" t="s">
        <v>142</v>
      </c>
      <c r="M614" s="12" t="s">
        <v>51</v>
      </c>
      <c r="N614" s="8" t="s">
        <v>45</v>
      </c>
      <c r="O614" s="35" t="s">
        <v>424</v>
      </c>
      <c r="P614" s="35" t="s">
        <v>425</v>
      </c>
    </row>
    <row r="615" spans="1:16" ht="15.75" x14ac:dyDescent="0.25">
      <c r="A615" s="12">
        <v>1848</v>
      </c>
      <c r="B615" s="12" t="s">
        <v>6</v>
      </c>
      <c r="C615" s="12" t="s">
        <v>150</v>
      </c>
      <c r="D615" s="12" t="s">
        <v>26</v>
      </c>
      <c r="E615" s="21">
        <v>44</v>
      </c>
      <c r="F615" s="24">
        <f t="shared" si="36"/>
        <v>14.005602240896359</v>
      </c>
      <c r="G615" s="20">
        <v>1</v>
      </c>
      <c r="H615" s="21">
        <v>3</v>
      </c>
      <c r="I615" s="10">
        <f t="shared" si="37"/>
        <v>1.5406162464985993E-2</v>
      </c>
      <c r="J615" s="10">
        <f t="shared" si="38"/>
        <v>-1.7367108341607755</v>
      </c>
      <c r="K615" s="10">
        <f t="shared" si="39"/>
        <v>0.17609866680815789</v>
      </c>
      <c r="L615" s="12" t="s">
        <v>142</v>
      </c>
      <c r="M615" s="12"/>
      <c r="N615" s="8" t="s">
        <v>45</v>
      </c>
      <c r="O615" s="35" t="s">
        <v>426</v>
      </c>
      <c r="P615" s="35" t="s">
        <v>427</v>
      </c>
    </row>
    <row r="616" spans="1:16" ht="15.75" x14ac:dyDescent="0.25">
      <c r="A616" s="12">
        <v>1849</v>
      </c>
      <c r="B616" s="12" t="s">
        <v>6</v>
      </c>
      <c r="C616" s="12" t="s">
        <v>150</v>
      </c>
      <c r="D616" s="12" t="s">
        <v>26</v>
      </c>
      <c r="E616" s="21">
        <v>48</v>
      </c>
      <c r="F616" s="24">
        <f t="shared" si="36"/>
        <v>15.278838808250573</v>
      </c>
      <c r="G616" s="20">
        <v>1</v>
      </c>
      <c r="H616" s="21">
        <v>4</v>
      </c>
      <c r="I616" s="10">
        <f t="shared" si="37"/>
        <v>1.8334606569900685E-2</v>
      </c>
      <c r="J616" s="10">
        <f t="shared" si="38"/>
        <v>-1.5521597035657697</v>
      </c>
      <c r="K616" s="10">
        <f t="shared" si="39"/>
        <v>0.21179007576086675</v>
      </c>
      <c r="L616" s="12" t="s">
        <v>142</v>
      </c>
      <c r="M616" s="12"/>
      <c r="N616" s="8" t="s">
        <v>45</v>
      </c>
      <c r="O616" s="35" t="s">
        <v>428</v>
      </c>
      <c r="P616" s="35" t="s">
        <v>429</v>
      </c>
    </row>
    <row r="617" spans="1:16" ht="15.75" x14ac:dyDescent="0.25">
      <c r="A617" s="12">
        <v>1850</v>
      </c>
      <c r="B617" s="12" t="s">
        <v>103</v>
      </c>
      <c r="C617" s="12" t="s">
        <v>120</v>
      </c>
      <c r="D617" s="12" t="s">
        <v>107</v>
      </c>
      <c r="E617" s="21">
        <v>54</v>
      </c>
      <c r="F617" s="24">
        <f t="shared" si="36"/>
        <v>17.188693659281896</v>
      </c>
      <c r="G617" s="20">
        <v>1</v>
      </c>
      <c r="H617" s="21">
        <v>4</v>
      </c>
      <c r="I617" s="10">
        <f t="shared" si="37"/>
        <v>2.3204736440030557E-2</v>
      </c>
      <c r="J617" s="10">
        <f t="shared" si="38"/>
        <v>-1.3023418849385804</v>
      </c>
      <c r="K617" s="10">
        <f t="shared" si="39"/>
        <v>0.27189430168966694</v>
      </c>
      <c r="L617" s="12" t="s">
        <v>142</v>
      </c>
      <c r="M617" s="12"/>
      <c r="N617" s="8" t="s">
        <v>45</v>
      </c>
      <c r="O617" s="35" t="s">
        <v>430</v>
      </c>
      <c r="P617" s="35" t="s">
        <v>431</v>
      </c>
    </row>
    <row r="618" spans="1:16" ht="15.75" x14ac:dyDescent="0.25">
      <c r="A618" s="12">
        <v>1851</v>
      </c>
      <c r="B618" s="21" t="s">
        <v>85</v>
      </c>
      <c r="C618" s="12" t="s">
        <v>155</v>
      </c>
      <c r="D618" s="12" t="s">
        <v>116</v>
      </c>
      <c r="E618" s="21">
        <v>45</v>
      </c>
      <c r="F618" s="24">
        <f t="shared" si="36"/>
        <v>14.323911382734913</v>
      </c>
      <c r="G618" s="20">
        <v>1</v>
      </c>
      <c r="H618" s="21">
        <v>2</v>
      </c>
      <c r="I618" s="10">
        <f t="shared" si="37"/>
        <v>1.611440030557678E-2</v>
      </c>
      <c r="J618" s="10">
        <f t="shared" si="38"/>
        <v>-1.6890459068985582</v>
      </c>
      <c r="K618" s="10">
        <f t="shared" si="39"/>
        <v>0.18469565680810318</v>
      </c>
      <c r="L618" s="12" t="s">
        <v>142</v>
      </c>
      <c r="M618" s="12" t="s">
        <v>51</v>
      </c>
      <c r="N618" s="8" t="s">
        <v>45</v>
      </c>
      <c r="O618" s="35" t="s">
        <v>432</v>
      </c>
      <c r="P618" s="35" t="s">
        <v>433</v>
      </c>
    </row>
    <row r="619" spans="1:16" ht="15.75" x14ac:dyDescent="0.25">
      <c r="A619" s="12">
        <v>1852</v>
      </c>
      <c r="B619" s="12" t="s">
        <v>6</v>
      </c>
      <c r="C619" s="12" t="s">
        <v>150</v>
      </c>
      <c r="D619" s="12" t="s">
        <v>26</v>
      </c>
      <c r="E619" s="21">
        <v>49</v>
      </c>
      <c r="F619" s="24">
        <f t="shared" si="36"/>
        <v>15.597147950089127</v>
      </c>
      <c r="G619" s="20">
        <v>1</v>
      </c>
      <c r="H619" s="21">
        <v>4</v>
      </c>
      <c r="I619" s="10">
        <f t="shared" si="37"/>
        <v>1.9106506238859181E-2</v>
      </c>
      <c r="J619" s="10">
        <f t="shared" si="38"/>
        <v>-1.5084261954087674</v>
      </c>
      <c r="K619" s="10">
        <f t="shared" si="39"/>
        <v>0.22125792082216006</v>
      </c>
      <c r="L619" s="12" t="s">
        <v>142</v>
      </c>
      <c r="M619" s="12"/>
      <c r="N619" s="8" t="s">
        <v>45</v>
      </c>
      <c r="O619" s="35" t="s">
        <v>434</v>
      </c>
      <c r="P619" s="35" t="s">
        <v>312</v>
      </c>
    </row>
    <row r="620" spans="1:16" ht="15.75" x14ac:dyDescent="0.25">
      <c r="A620" s="12">
        <v>1853</v>
      </c>
      <c r="B620" s="12" t="s">
        <v>6</v>
      </c>
      <c r="C620" s="12" t="s">
        <v>150</v>
      </c>
      <c r="D620" s="12" t="s">
        <v>26</v>
      </c>
      <c r="E620" s="21">
        <v>47</v>
      </c>
      <c r="F620" s="24">
        <f t="shared" si="36"/>
        <v>14.96052966641202</v>
      </c>
      <c r="G620" s="20">
        <v>1</v>
      </c>
      <c r="H620" s="21">
        <v>4</v>
      </c>
      <c r="I620" s="10">
        <f t="shared" si="37"/>
        <v>1.7578622358034125E-2</v>
      </c>
      <c r="J620" s="10">
        <f t="shared" si="38"/>
        <v>-1.5968139844743723</v>
      </c>
      <c r="K620" s="10">
        <f t="shared" si="39"/>
        <v>0.202540789219636</v>
      </c>
      <c r="L620" s="12" t="s">
        <v>142</v>
      </c>
      <c r="M620" s="12"/>
      <c r="N620" s="8" t="s">
        <v>45</v>
      </c>
      <c r="O620" s="35" t="s">
        <v>435</v>
      </c>
      <c r="P620" s="35" t="s">
        <v>433</v>
      </c>
    </row>
  </sheetData>
  <hyperlinks>
    <hyperlink ref="D409" r:id="rId1" tooltip="Combretaceae" display="https://pt.wikipedia.org/wiki/Combretaceae"/>
    <hyperlink ref="D417" r:id="rId2" tooltip="Combretaceae" display="https://pt.wikipedia.org/wiki/Combretaceae"/>
    <hyperlink ref="D418" r:id="rId3" tooltip="Combretaceae" display="https://pt.wikipedia.org/wiki/Combretaceae"/>
    <hyperlink ref="D420" r:id="rId4" tooltip="Combretaceae" display="https://pt.wikipedia.org/wiki/Combretaceae"/>
    <hyperlink ref="D421" r:id="rId5" tooltip="Combretaceae" display="https://pt.wikipedia.org/wiki/Combretaceae"/>
    <hyperlink ref="D427" r:id="rId6" tooltip="Combretaceae" display="https://pt.wikipedia.org/wiki/Combretaceae"/>
    <hyperlink ref="D444" r:id="rId7" tooltip="Combretaceae" display="https://pt.wikipedia.org/wiki/Combretaceae"/>
    <hyperlink ref="D476" r:id="rId8" tooltip="Combretaceae" display="https://pt.wikipedia.org/wiki/Combretaceae"/>
    <hyperlink ref="D477" r:id="rId9" tooltip="Combretaceae" display="https://pt.wikipedia.org/wiki/Combretaceae"/>
    <hyperlink ref="D500" r:id="rId10" tooltip="Combretaceae" display="https://pt.wikipedia.org/wiki/Combretaceae"/>
    <hyperlink ref="D534" r:id="rId11" tooltip="Combretaceae" display="https://pt.wikipedia.org/wiki/Combretaceae"/>
    <hyperlink ref="D613" r:id="rId12" tooltip="Combretaceae" display="https://pt.wikipedia.org/wiki/Combretaceae"/>
    <hyperlink ref="D15" r:id="rId13" tooltip="Bombacaceae" display="https://pt.wikipedia.org/wiki/Bombacaceae"/>
    <hyperlink ref="D16" r:id="rId14" tooltip="Bombacaceae" display="https://pt.wikipedia.org/wiki/Bombacaceae"/>
    <hyperlink ref="D17" r:id="rId15" tooltip="Bombacaceae" display="https://pt.wikipedia.org/wiki/Bombacaceae"/>
    <hyperlink ref="D93" r:id="rId16" tooltip="Bombacaceae" display="https://pt.wikipedia.org/wiki/Bombacaceae"/>
    <hyperlink ref="D108" r:id="rId17" tooltip="Bombacaceae" display="https://pt.wikipedia.org/wiki/Bombacaceae"/>
    <hyperlink ref="D123" r:id="rId18" tooltip="Bombacaceae" display="https://pt.wikipedia.org/wiki/Bombacaceae"/>
    <hyperlink ref="D124" r:id="rId19" tooltip="Bombacaceae" display="https://pt.wikipedia.org/wiki/Bombacaceae"/>
    <hyperlink ref="D133" r:id="rId20" tooltip="Bombacaceae" display="https://pt.wikipedia.org/wiki/Bombacaceae"/>
    <hyperlink ref="D142" r:id="rId21" tooltip="Bombacaceae" display="https://pt.wikipedia.org/wiki/Bombacaceae"/>
    <hyperlink ref="D145" r:id="rId22" tooltip="Bombacaceae" display="https://pt.wikipedia.org/wiki/Bombacaceae"/>
    <hyperlink ref="D148" r:id="rId23" tooltip="Bombacaceae" display="https://pt.wikipedia.org/wiki/Bombacaceae"/>
    <hyperlink ref="D153" r:id="rId24" tooltip="Bombacaceae" display="https://pt.wikipedia.org/wiki/Bombacaceae"/>
    <hyperlink ref="D171" r:id="rId25" tooltip="Bombacaceae" display="https://pt.wikipedia.org/wiki/Bombacaceae"/>
    <hyperlink ref="D177" r:id="rId26" tooltip="Bombacaceae" display="https://pt.wikipedia.org/wiki/Bombacaceae"/>
    <hyperlink ref="D196" r:id="rId27" tooltip="Bombacaceae" display="https://pt.wikipedia.org/wiki/Bombacaceae"/>
    <hyperlink ref="D199" r:id="rId28" tooltip="Bombacaceae" display="https://pt.wikipedia.org/wiki/Bombacaceae"/>
    <hyperlink ref="D200" r:id="rId29" tooltip="Bombacaceae" display="https://pt.wikipedia.org/wiki/Bombacaceae"/>
    <hyperlink ref="D201" r:id="rId30" tooltip="Bombacaceae" display="https://pt.wikipedia.org/wiki/Bombacaceae"/>
    <hyperlink ref="D202" r:id="rId31" tooltip="Bombacaceae" display="https://pt.wikipedia.org/wiki/Bombacaceae"/>
    <hyperlink ref="D204" r:id="rId32" tooltip="Bombacaceae" display="https://pt.wikipedia.org/wiki/Bombacaceae"/>
    <hyperlink ref="D208" r:id="rId33" tooltip="Bombacaceae" display="https://pt.wikipedia.org/wiki/Bombacaceae"/>
    <hyperlink ref="D211" r:id="rId34" tooltip="Bombacaceae" display="https://pt.wikipedia.org/wiki/Bombacaceae"/>
    <hyperlink ref="D212" r:id="rId35" tooltip="Bombacaceae" display="https://pt.wikipedia.org/wiki/Bombacaceae"/>
    <hyperlink ref="D220" r:id="rId36" tooltip="Bombacaceae" display="https://pt.wikipedia.org/wiki/Bombacaceae"/>
    <hyperlink ref="D221" r:id="rId37" tooltip="Bombacaceae" display="https://pt.wikipedia.org/wiki/Bombacaceae"/>
    <hyperlink ref="D222" r:id="rId38" tooltip="Bombacaceae" display="https://pt.wikipedia.org/wiki/Bombacaceae"/>
    <hyperlink ref="D225" r:id="rId39" tooltip="Bombacaceae" display="https://pt.wikipedia.org/wiki/Bombacaceae"/>
    <hyperlink ref="D226" r:id="rId40" tooltip="Bombacaceae" display="https://pt.wikipedia.org/wiki/Bombacaceae"/>
    <hyperlink ref="D228" r:id="rId41" tooltip="Bombacaceae" display="https://pt.wikipedia.org/wiki/Bombacaceae"/>
    <hyperlink ref="D230" r:id="rId42" tooltip="Bombacaceae" display="https://pt.wikipedia.org/wiki/Bombacaceae"/>
    <hyperlink ref="D234" r:id="rId43" tooltip="Bombacaceae" display="https://pt.wikipedia.org/wiki/Bombacaceae"/>
    <hyperlink ref="D237" r:id="rId44" tooltip="Bombacaceae" display="https://pt.wikipedia.org/wiki/Bombacaceae"/>
    <hyperlink ref="D240" r:id="rId45" tooltip="Bombacaceae" display="https://pt.wikipedia.org/wiki/Bombacaceae"/>
    <hyperlink ref="D243" r:id="rId46" tooltip="Bombacaceae" display="https://pt.wikipedia.org/wiki/Bombacaceae"/>
    <hyperlink ref="D249" r:id="rId47" tooltip="Bombacaceae" display="https://pt.wikipedia.org/wiki/Bombacaceae"/>
    <hyperlink ref="D267" r:id="rId48" tooltip="Bombacaceae" display="https://pt.wikipedia.org/wiki/Bombacaceae"/>
    <hyperlink ref="D271" r:id="rId49" tooltip="Bombacaceae" display="https://pt.wikipedia.org/wiki/Bombacaceae"/>
    <hyperlink ref="D279" r:id="rId50" tooltip="Bombacaceae" display="https://pt.wikipedia.org/wiki/Bombacaceae"/>
    <hyperlink ref="D282" r:id="rId51" tooltip="Bombacaceae" display="https://pt.wikipedia.org/wiki/Bombacaceae"/>
    <hyperlink ref="D320" r:id="rId52" tooltip="Bombacaceae" display="https://pt.wikipedia.org/wiki/Bombacaceae"/>
    <hyperlink ref="D329" r:id="rId53" tooltip="Bombacaceae" display="https://pt.wikipedia.org/wiki/Bombacaceae"/>
    <hyperlink ref="D348" r:id="rId54" tooltip="Bombacaceae" display="https://pt.wikipedia.org/wiki/Bombacaceae"/>
    <hyperlink ref="D388" r:id="rId55" tooltip="Bombacaceae" display="https://pt.wikipedia.org/wiki/Bombacaceae"/>
    <hyperlink ref="D392" r:id="rId56" tooltip="Bombacaceae" display="https://pt.wikipedia.org/wiki/Bombacaceae"/>
    <hyperlink ref="D399" r:id="rId57" tooltip="Bombacaceae" display="https://pt.wikipedia.org/wiki/Bombacaceae"/>
    <hyperlink ref="D401" r:id="rId58" tooltip="Bombacaceae" display="https://pt.wikipedia.org/wiki/Bombacaceae"/>
    <hyperlink ref="D411" r:id="rId59" tooltip="Bombacaceae" display="https://pt.wikipedia.org/wiki/Bombacaceae"/>
    <hyperlink ref="D412" r:id="rId60" tooltip="Bombacaceae" display="https://pt.wikipedia.org/wiki/Bombacaceae"/>
    <hyperlink ref="D414" r:id="rId61" tooltip="Bombacaceae" display="https://pt.wikipedia.org/wiki/Bombacaceae"/>
    <hyperlink ref="D416" r:id="rId62" tooltip="Bombacaceae" display="https://pt.wikipedia.org/wiki/Bombacaceae"/>
    <hyperlink ref="D425" r:id="rId63" tooltip="Bombacaceae" display="https://pt.wikipedia.org/wiki/Bombacaceae"/>
    <hyperlink ref="D426" r:id="rId64" tooltip="Bombacaceae" display="https://pt.wikipedia.org/wiki/Bombacaceae"/>
    <hyperlink ref="D438" r:id="rId65" tooltip="Bombacaceae" display="https://pt.wikipedia.org/wiki/Bombacaceae"/>
    <hyperlink ref="D447" r:id="rId66" tooltip="Bombacaceae" display="https://pt.wikipedia.org/wiki/Bombacaceae"/>
    <hyperlink ref="D450" r:id="rId67" tooltip="Bombacaceae" display="https://pt.wikipedia.org/wiki/Bombacaceae"/>
    <hyperlink ref="D452" r:id="rId68" tooltip="Bombacaceae" display="https://pt.wikipedia.org/wiki/Bombacaceae"/>
    <hyperlink ref="D454" r:id="rId69" tooltip="Bombacaceae" display="https://pt.wikipedia.org/wiki/Bombacaceae"/>
    <hyperlink ref="D466" r:id="rId70" tooltip="Bombacaceae" display="https://pt.wikipedia.org/wiki/Bombacaceae"/>
    <hyperlink ref="D467" r:id="rId71" tooltip="Bombacaceae" display="https://pt.wikipedia.org/wiki/Bombacaceae"/>
    <hyperlink ref="D468" r:id="rId72" tooltip="Bombacaceae" display="https://pt.wikipedia.org/wiki/Bombacaceae"/>
    <hyperlink ref="D471" r:id="rId73" tooltip="Bombacaceae" display="https://pt.wikipedia.org/wiki/Bombacaceae"/>
    <hyperlink ref="D472" r:id="rId74" tooltip="Bombacaceae" display="https://pt.wikipedia.org/wiki/Bombacaceae"/>
    <hyperlink ref="D479" r:id="rId75" tooltip="Bombacaceae" display="https://pt.wikipedia.org/wiki/Bombacaceae"/>
    <hyperlink ref="D483" r:id="rId76" tooltip="Bombacaceae" display="https://pt.wikipedia.org/wiki/Bombacaceae"/>
    <hyperlink ref="D502" r:id="rId77" tooltip="Bombacaceae" display="https://pt.wikipedia.org/wiki/Bombacaceae"/>
    <hyperlink ref="D506" r:id="rId78" tooltip="Bombacaceae" display="https://pt.wikipedia.org/wiki/Bombacaceae"/>
    <hyperlink ref="D510" r:id="rId79" tooltip="Bombacaceae" display="https://pt.wikipedia.org/wiki/Bombacaceae"/>
    <hyperlink ref="D511" r:id="rId80" tooltip="Bombacaceae" display="https://pt.wikipedia.org/wiki/Bombacaceae"/>
    <hyperlink ref="D530" r:id="rId81" tooltip="Bombacaceae" display="https://pt.wikipedia.org/wiki/Bombacaceae"/>
    <hyperlink ref="D537" r:id="rId82" tooltip="Bombacaceae" display="https://pt.wikipedia.org/wiki/Bombacaceae"/>
    <hyperlink ref="D548" r:id="rId83" tooltip="Bombacaceae" display="https://pt.wikipedia.org/wiki/Bombacaceae"/>
    <hyperlink ref="D554" r:id="rId84" tooltip="Bombacaceae" display="https://pt.wikipedia.org/wiki/Bombacaceae"/>
    <hyperlink ref="D557" r:id="rId85" tooltip="Bombacaceae" display="https://pt.wikipedia.org/wiki/Bombacaceae"/>
    <hyperlink ref="D563" r:id="rId86" tooltip="Bombacaceae" display="https://pt.wikipedia.org/wiki/Bombacaceae"/>
    <hyperlink ref="D568" r:id="rId87" tooltip="Bombacaceae" display="https://pt.wikipedia.org/wiki/Bombacaceae"/>
    <hyperlink ref="D569" r:id="rId88" tooltip="Bombacaceae" display="https://pt.wikipedia.org/wiki/Bombacaceae"/>
    <hyperlink ref="D573" r:id="rId89" tooltip="Bombacaceae" display="https://pt.wikipedia.org/wiki/Bombacaceae"/>
    <hyperlink ref="D579" r:id="rId90" tooltip="Bombacaceae" display="https://pt.wikipedia.org/wiki/Bombacaceae"/>
    <hyperlink ref="D581" r:id="rId91" tooltip="Bombacaceae" display="https://pt.wikipedia.org/wiki/Bombacaceae"/>
    <hyperlink ref="D584" r:id="rId92" tooltip="Bombacaceae" display="https://pt.wikipedia.org/wiki/Bombacaceae"/>
    <hyperlink ref="D599" r:id="rId93" tooltip="Bombacaceae" display="https://pt.wikipedia.org/wiki/Bombacaceae"/>
    <hyperlink ref="D604" r:id="rId94" tooltip="Bombacaceae" display="https://pt.wikipedia.org/wiki/Bombacaceae"/>
    <hyperlink ref="D606" r:id="rId95" tooltip="Bombacaceae" display="https://pt.wikipedia.org/wiki/Bombacaceae"/>
    <hyperlink ref="D607" r:id="rId96" tooltip="Bombacaceae" display="https://pt.wikipedia.org/wiki/Bombacaceae"/>
    <hyperlink ref="D608" r:id="rId97" tooltip="Bombacaceae" display="https://pt.wikipedia.org/wiki/Bombacaceae"/>
    <hyperlink ref="D612" r:id="rId98" tooltip="Bombacaceae" display="https://pt.wikipedia.org/wiki/Bombacaceae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9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D14"/>
  <sheetViews>
    <sheetView zoomScale="70" zoomScaleNormal="70" workbookViewId="0">
      <selection activeCell="G20" sqref="G20:G21"/>
    </sheetView>
  </sheetViews>
  <sheetFormatPr defaultRowHeight="12.75" x14ac:dyDescent="0.2"/>
  <cols>
    <col min="2" max="2" width="12" bestFit="1" customWidth="1"/>
    <col min="3" max="3" width="31.28515625" bestFit="1" customWidth="1"/>
    <col min="4" max="4" width="12.5703125" bestFit="1" customWidth="1"/>
  </cols>
  <sheetData>
    <row r="4" spans="2:4" x14ac:dyDescent="0.2">
      <c r="B4" s="1" t="s">
        <v>1487</v>
      </c>
    </row>
    <row r="6" spans="2:4" x14ac:dyDescent="0.2">
      <c r="B6" s="34" t="s">
        <v>24</v>
      </c>
      <c r="C6" s="34" t="s">
        <v>5</v>
      </c>
      <c r="D6" s="34" t="s">
        <v>23</v>
      </c>
    </row>
    <row r="7" spans="2:4" ht="15.75" x14ac:dyDescent="0.25">
      <c r="B7" s="12" t="s">
        <v>102</v>
      </c>
      <c r="C7" s="12" t="s">
        <v>137</v>
      </c>
      <c r="D7" s="12" t="s">
        <v>94</v>
      </c>
    </row>
    <row r="8" spans="2:4" ht="15.75" x14ac:dyDescent="0.25">
      <c r="B8" s="12" t="s">
        <v>87</v>
      </c>
      <c r="C8" s="12" t="s">
        <v>134</v>
      </c>
      <c r="D8" s="12" t="s">
        <v>98</v>
      </c>
    </row>
    <row r="9" spans="2:4" ht="15.75" x14ac:dyDescent="0.25">
      <c r="B9" s="12" t="s">
        <v>52</v>
      </c>
      <c r="C9" s="12" t="s">
        <v>123</v>
      </c>
      <c r="D9" s="12" t="s">
        <v>95</v>
      </c>
    </row>
    <row r="10" spans="2:4" ht="15.75" x14ac:dyDescent="0.25">
      <c r="B10" s="12" t="s">
        <v>60</v>
      </c>
      <c r="C10" s="30" t="s">
        <v>153</v>
      </c>
      <c r="D10" s="12" t="s">
        <v>114</v>
      </c>
    </row>
    <row r="11" spans="2:4" ht="15.75" x14ac:dyDescent="0.25">
      <c r="B11" s="12" t="s">
        <v>81</v>
      </c>
      <c r="C11" s="12" t="s">
        <v>165</v>
      </c>
      <c r="D11" s="12" t="s">
        <v>89</v>
      </c>
    </row>
    <row r="12" spans="2:4" ht="15.75" x14ac:dyDescent="0.25">
      <c r="B12" s="12" t="s">
        <v>82</v>
      </c>
      <c r="C12" s="12" t="s">
        <v>166</v>
      </c>
      <c r="D12" s="12" t="s">
        <v>12</v>
      </c>
    </row>
    <row r="13" spans="2:4" ht="15.75" x14ac:dyDescent="0.25">
      <c r="B13" s="12" t="s">
        <v>1417</v>
      </c>
      <c r="C13" s="36" t="s">
        <v>1418</v>
      </c>
      <c r="D13" s="22" t="s">
        <v>34</v>
      </c>
    </row>
    <row r="14" spans="2:4" ht="15.75" x14ac:dyDescent="0.25">
      <c r="B14" s="12" t="s">
        <v>16</v>
      </c>
      <c r="C14" s="30" t="s">
        <v>1419</v>
      </c>
      <c r="D14" s="12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M51"/>
  <sheetViews>
    <sheetView tabSelected="1" topLeftCell="F26" zoomScale="93" zoomScaleNormal="93" workbookViewId="0">
      <selection activeCell="O29" sqref="O29"/>
    </sheetView>
  </sheetViews>
  <sheetFormatPr defaultRowHeight="12.75" x14ac:dyDescent="0.2"/>
  <cols>
    <col min="1" max="1" width="12.85546875" bestFit="1" customWidth="1"/>
    <col min="2" max="2" width="38.140625" bestFit="1" customWidth="1"/>
    <col min="3" max="3" width="14.7109375" bestFit="1" customWidth="1"/>
    <col min="4" max="4" width="29.140625" bestFit="1" customWidth="1"/>
    <col min="7" max="7" width="21" customWidth="1"/>
    <col min="8" max="8" width="37.85546875" customWidth="1"/>
    <col min="9" max="9" width="19.7109375" customWidth="1"/>
    <col min="10" max="10" width="14.7109375" customWidth="1"/>
    <col min="12" max="12" width="15.5703125" customWidth="1"/>
  </cols>
  <sheetData>
    <row r="2" spans="1:13" ht="15" x14ac:dyDescent="0.25">
      <c r="A2" s="112" t="s">
        <v>139</v>
      </c>
      <c r="B2" s="112" t="s">
        <v>5</v>
      </c>
      <c r="C2" s="112" t="s">
        <v>23</v>
      </c>
      <c r="D2" s="112" t="s">
        <v>1476</v>
      </c>
      <c r="G2" s="131" t="s">
        <v>139</v>
      </c>
      <c r="H2" s="154" t="s">
        <v>5</v>
      </c>
      <c r="I2" s="131" t="s">
        <v>23</v>
      </c>
      <c r="J2" s="154" t="s">
        <v>1491</v>
      </c>
    </row>
    <row r="3" spans="1:13" x14ac:dyDescent="0.2">
      <c r="A3" s="35" t="s">
        <v>70</v>
      </c>
      <c r="B3" s="34" t="s">
        <v>1420</v>
      </c>
      <c r="C3" s="35" t="s">
        <v>112</v>
      </c>
      <c r="D3" s="142" t="s">
        <v>1469</v>
      </c>
      <c r="G3" s="69" t="s">
        <v>46</v>
      </c>
      <c r="H3" s="34" t="s">
        <v>1421</v>
      </c>
      <c r="I3" s="69" t="s">
        <v>29</v>
      </c>
      <c r="J3" s="184" t="s">
        <v>1470</v>
      </c>
      <c r="L3" s="58"/>
    </row>
    <row r="4" spans="1:13" x14ac:dyDescent="0.2">
      <c r="A4" s="34" t="s">
        <v>1417</v>
      </c>
      <c r="B4" s="141" t="s">
        <v>1467</v>
      </c>
      <c r="C4" s="140" t="s">
        <v>34</v>
      </c>
      <c r="D4" s="142" t="s">
        <v>51</v>
      </c>
      <c r="G4" s="185" t="s">
        <v>60</v>
      </c>
      <c r="H4" s="139" t="s">
        <v>1464</v>
      </c>
      <c r="I4" s="185" t="s">
        <v>114</v>
      </c>
      <c r="J4" s="184" t="s">
        <v>1470</v>
      </c>
      <c r="L4" s="186"/>
      <c r="M4" s="187"/>
    </row>
    <row r="5" spans="1:13" x14ac:dyDescent="0.2">
      <c r="A5" s="35" t="s">
        <v>46</v>
      </c>
      <c r="B5" s="34" t="s">
        <v>1421</v>
      </c>
      <c r="C5" s="35" t="s">
        <v>29</v>
      </c>
      <c r="D5" s="142" t="s">
        <v>1470</v>
      </c>
      <c r="G5" s="69" t="s">
        <v>88</v>
      </c>
      <c r="H5" s="34" t="s">
        <v>1427</v>
      </c>
      <c r="I5" s="69" t="s">
        <v>89</v>
      </c>
      <c r="J5" s="184" t="s">
        <v>1470</v>
      </c>
      <c r="L5" s="186"/>
      <c r="M5" s="187"/>
    </row>
    <row r="6" spans="1:13" x14ac:dyDescent="0.2">
      <c r="A6" s="35" t="s">
        <v>71</v>
      </c>
      <c r="B6" s="34" t="s">
        <v>1422</v>
      </c>
      <c r="C6" s="35" t="s">
        <v>107</v>
      </c>
      <c r="D6" s="142" t="s">
        <v>51</v>
      </c>
      <c r="G6" s="69" t="s">
        <v>14</v>
      </c>
      <c r="H6" s="34" t="s">
        <v>1428</v>
      </c>
      <c r="I6" s="69" t="s">
        <v>31</v>
      </c>
      <c r="J6" s="184" t="s">
        <v>1470</v>
      </c>
      <c r="L6" s="186"/>
      <c r="M6" s="187"/>
    </row>
    <row r="7" spans="1:13" x14ac:dyDescent="0.2">
      <c r="A7" s="35" t="s">
        <v>103</v>
      </c>
      <c r="B7" s="34" t="s">
        <v>1423</v>
      </c>
      <c r="C7" s="35" t="s">
        <v>107</v>
      </c>
      <c r="D7" s="142" t="s">
        <v>51</v>
      </c>
      <c r="G7" s="185" t="s">
        <v>81</v>
      </c>
      <c r="H7" s="34" t="s">
        <v>1465</v>
      </c>
      <c r="I7" s="185" t="s">
        <v>89</v>
      </c>
      <c r="J7" s="184" t="s">
        <v>1470</v>
      </c>
      <c r="L7" s="186"/>
      <c r="M7" s="187"/>
    </row>
    <row r="8" spans="1:13" x14ac:dyDescent="0.2">
      <c r="A8" s="34" t="s">
        <v>87</v>
      </c>
      <c r="B8" s="34" t="s">
        <v>1462</v>
      </c>
      <c r="C8" s="34" t="s">
        <v>98</v>
      </c>
      <c r="D8" s="143" t="s">
        <v>51</v>
      </c>
      <c r="G8" s="69" t="s">
        <v>61</v>
      </c>
      <c r="H8" s="34" t="s">
        <v>1478</v>
      </c>
      <c r="I8" s="69" t="s">
        <v>110</v>
      </c>
      <c r="J8" s="184" t="s">
        <v>1470</v>
      </c>
      <c r="L8" s="186"/>
      <c r="M8" s="187"/>
    </row>
    <row r="9" spans="1:13" x14ac:dyDescent="0.2">
      <c r="A9" s="35" t="s">
        <v>83</v>
      </c>
      <c r="B9" s="34" t="s">
        <v>1424</v>
      </c>
      <c r="C9" s="35" t="s">
        <v>113</v>
      </c>
      <c r="D9" s="143" t="s">
        <v>51</v>
      </c>
      <c r="G9" s="69" t="s">
        <v>58</v>
      </c>
      <c r="H9" s="34" t="s">
        <v>1441</v>
      </c>
      <c r="I9" s="69" t="s">
        <v>10</v>
      </c>
      <c r="J9" s="184" t="s">
        <v>1470</v>
      </c>
      <c r="L9" s="186"/>
      <c r="M9" s="187"/>
    </row>
    <row r="10" spans="1:13" x14ac:dyDescent="0.2">
      <c r="A10" s="34" t="s">
        <v>102</v>
      </c>
      <c r="B10" s="34" t="s">
        <v>1461</v>
      </c>
      <c r="C10" s="34" t="s">
        <v>94</v>
      </c>
      <c r="D10" s="143" t="s">
        <v>1471</v>
      </c>
      <c r="G10" s="69" t="s">
        <v>99</v>
      </c>
      <c r="H10" s="34" t="s">
        <v>1449</v>
      </c>
      <c r="I10" s="69" t="s">
        <v>94</v>
      </c>
      <c r="J10" s="184" t="s">
        <v>1470</v>
      </c>
      <c r="L10" s="188"/>
      <c r="M10" s="187"/>
    </row>
    <row r="11" spans="1:13" x14ac:dyDescent="0.2">
      <c r="A11" s="35" t="s">
        <v>67</v>
      </c>
      <c r="B11" s="34" t="s">
        <v>1425</v>
      </c>
      <c r="C11" s="35" t="s">
        <v>100</v>
      </c>
      <c r="D11" s="142" t="s">
        <v>51</v>
      </c>
      <c r="G11" s="185" t="s">
        <v>1417</v>
      </c>
      <c r="H11" s="141" t="s">
        <v>1467</v>
      </c>
      <c r="I11" s="185" t="s">
        <v>34</v>
      </c>
      <c r="J11" s="184" t="s">
        <v>51</v>
      </c>
      <c r="L11" s="186"/>
      <c r="M11" s="187"/>
    </row>
    <row r="12" spans="1:13" x14ac:dyDescent="0.2">
      <c r="A12" s="34" t="s">
        <v>60</v>
      </c>
      <c r="B12" s="139" t="s">
        <v>1464</v>
      </c>
      <c r="C12" s="34" t="s">
        <v>114</v>
      </c>
      <c r="D12" s="142" t="s">
        <v>1470</v>
      </c>
      <c r="G12" s="69" t="s">
        <v>71</v>
      </c>
      <c r="H12" s="34" t="s">
        <v>1422</v>
      </c>
      <c r="I12" s="69" t="s">
        <v>107</v>
      </c>
      <c r="J12" s="184" t="s">
        <v>51</v>
      </c>
      <c r="L12" s="189"/>
      <c r="M12" s="187"/>
    </row>
    <row r="13" spans="1:13" x14ac:dyDescent="0.2">
      <c r="A13" s="35" t="s">
        <v>73</v>
      </c>
      <c r="B13" s="34" t="s">
        <v>1426</v>
      </c>
      <c r="C13" s="35" t="s">
        <v>30</v>
      </c>
      <c r="D13" s="142" t="s">
        <v>1472</v>
      </c>
      <c r="G13" s="69" t="s">
        <v>103</v>
      </c>
      <c r="H13" s="34" t="s">
        <v>1423</v>
      </c>
      <c r="I13" s="69" t="s">
        <v>107</v>
      </c>
      <c r="J13" s="184" t="s">
        <v>51</v>
      </c>
      <c r="L13" s="189"/>
      <c r="M13" s="187"/>
    </row>
    <row r="14" spans="1:13" x14ac:dyDescent="0.2">
      <c r="A14" s="35" t="s">
        <v>88</v>
      </c>
      <c r="B14" s="34" t="s">
        <v>1427</v>
      </c>
      <c r="C14" s="35" t="s">
        <v>89</v>
      </c>
      <c r="D14" s="142" t="s">
        <v>1470</v>
      </c>
      <c r="G14" s="185" t="s">
        <v>87</v>
      </c>
      <c r="H14" s="34" t="s">
        <v>1462</v>
      </c>
      <c r="I14" s="185" t="s">
        <v>98</v>
      </c>
      <c r="J14" s="190" t="s">
        <v>51</v>
      </c>
      <c r="L14" s="58"/>
      <c r="M14" s="187"/>
    </row>
    <row r="15" spans="1:13" x14ac:dyDescent="0.2">
      <c r="A15" s="35" t="s">
        <v>14</v>
      </c>
      <c r="B15" s="34" t="s">
        <v>1428</v>
      </c>
      <c r="C15" s="35" t="s">
        <v>31</v>
      </c>
      <c r="D15" s="142" t="s">
        <v>1470</v>
      </c>
      <c r="G15" s="69" t="s">
        <v>83</v>
      </c>
      <c r="H15" s="34" t="s">
        <v>1424</v>
      </c>
      <c r="I15" s="69" t="s">
        <v>113</v>
      </c>
      <c r="J15" s="190" t="s">
        <v>51</v>
      </c>
    </row>
    <row r="16" spans="1:13" x14ac:dyDescent="0.2">
      <c r="A16" s="35" t="s">
        <v>55</v>
      </c>
      <c r="B16" s="34" t="s">
        <v>1429</v>
      </c>
      <c r="C16" s="35" t="s">
        <v>113</v>
      </c>
      <c r="D16" s="142" t="s">
        <v>1469</v>
      </c>
      <c r="G16" s="69" t="s">
        <v>67</v>
      </c>
      <c r="H16" s="34" t="s">
        <v>1425</v>
      </c>
      <c r="I16" s="69" t="s">
        <v>100</v>
      </c>
      <c r="J16" s="184" t="s">
        <v>51</v>
      </c>
    </row>
    <row r="17" spans="1:13" x14ac:dyDescent="0.2">
      <c r="A17" s="35" t="s">
        <v>59</v>
      </c>
      <c r="B17" s="34" t="s">
        <v>1430</v>
      </c>
      <c r="C17" s="35" t="s">
        <v>110</v>
      </c>
      <c r="D17" s="142" t="s">
        <v>1475</v>
      </c>
      <c r="G17" s="69" t="s">
        <v>50</v>
      </c>
      <c r="H17" s="34" t="s">
        <v>1431</v>
      </c>
      <c r="I17" s="69" t="s">
        <v>107</v>
      </c>
      <c r="J17" s="184" t="s">
        <v>51</v>
      </c>
      <c r="L17">
        <v>49</v>
      </c>
    </row>
    <row r="18" spans="1:13" x14ac:dyDescent="0.2">
      <c r="A18" s="35" t="s">
        <v>50</v>
      </c>
      <c r="B18" s="34" t="s">
        <v>1431</v>
      </c>
      <c r="C18" s="35" t="s">
        <v>107</v>
      </c>
      <c r="D18" s="142" t="s">
        <v>51</v>
      </c>
      <c r="G18" s="69" t="s">
        <v>115</v>
      </c>
      <c r="H18" s="34" t="s">
        <v>1433</v>
      </c>
      <c r="I18" s="69" t="s">
        <v>35</v>
      </c>
      <c r="J18" s="184" t="s">
        <v>51</v>
      </c>
    </row>
    <row r="19" spans="1:13" x14ac:dyDescent="0.2">
      <c r="A19" s="34" t="s">
        <v>81</v>
      </c>
      <c r="B19" s="34" t="s">
        <v>1465</v>
      </c>
      <c r="C19" s="34" t="s">
        <v>89</v>
      </c>
      <c r="D19" s="142" t="s">
        <v>1470</v>
      </c>
      <c r="G19" s="69" t="s">
        <v>85</v>
      </c>
      <c r="H19" s="34" t="s">
        <v>1436</v>
      </c>
      <c r="I19" s="69" t="s">
        <v>116</v>
      </c>
      <c r="J19" s="184" t="s">
        <v>51</v>
      </c>
    </row>
    <row r="20" spans="1:13" x14ac:dyDescent="0.2">
      <c r="A20" s="35" t="s">
        <v>54</v>
      </c>
      <c r="B20" s="34" t="s">
        <v>1432</v>
      </c>
      <c r="C20" s="35" t="s">
        <v>7</v>
      </c>
      <c r="D20" s="142" t="s">
        <v>1477</v>
      </c>
      <c r="G20" s="185" t="s">
        <v>52</v>
      </c>
      <c r="H20" s="34" t="s">
        <v>1463</v>
      </c>
      <c r="I20" s="185" t="s">
        <v>95</v>
      </c>
      <c r="J20" s="184" t="s">
        <v>51</v>
      </c>
    </row>
    <row r="21" spans="1:13" x14ac:dyDescent="0.2">
      <c r="A21" s="35" t="s">
        <v>115</v>
      </c>
      <c r="B21" s="34" t="s">
        <v>1433</v>
      </c>
      <c r="C21" s="35" t="s">
        <v>35</v>
      </c>
      <c r="D21" s="142" t="s">
        <v>51</v>
      </c>
      <c r="G21" s="69" t="s">
        <v>6</v>
      </c>
      <c r="H21" s="34" t="s">
        <v>1481</v>
      </c>
      <c r="I21" s="69" t="s">
        <v>26</v>
      </c>
      <c r="J21" s="184" t="s">
        <v>51</v>
      </c>
    </row>
    <row r="22" spans="1:13" x14ac:dyDescent="0.2">
      <c r="A22" s="35" t="s">
        <v>9</v>
      </c>
      <c r="B22" s="34" t="s">
        <v>1434</v>
      </c>
      <c r="C22" s="35" t="s">
        <v>13</v>
      </c>
      <c r="D22" s="142" t="s">
        <v>1471</v>
      </c>
      <c r="G22" s="69" t="s">
        <v>86</v>
      </c>
      <c r="H22" s="34" t="s">
        <v>1447</v>
      </c>
      <c r="I22" s="69" t="s">
        <v>35</v>
      </c>
      <c r="J22" s="184" t="s">
        <v>51</v>
      </c>
    </row>
    <row r="23" spans="1:13" x14ac:dyDescent="0.2">
      <c r="A23" s="35" t="s">
        <v>74</v>
      </c>
      <c r="B23" s="34" t="s">
        <v>1435</v>
      </c>
      <c r="C23" s="35" t="s">
        <v>32</v>
      </c>
      <c r="D23" s="142" t="s">
        <v>1469</v>
      </c>
      <c r="G23" s="69" t="s">
        <v>63</v>
      </c>
      <c r="H23" s="34" t="s">
        <v>1483</v>
      </c>
      <c r="I23" s="69" t="s">
        <v>92</v>
      </c>
      <c r="J23" s="191" t="s">
        <v>51</v>
      </c>
    </row>
    <row r="24" spans="1:13" x14ac:dyDescent="0.2">
      <c r="A24" s="35" t="s">
        <v>85</v>
      </c>
      <c r="B24" s="34" t="s">
        <v>1436</v>
      </c>
      <c r="C24" s="35" t="s">
        <v>116</v>
      </c>
      <c r="D24" s="142" t="s">
        <v>51</v>
      </c>
      <c r="G24" s="185" t="s">
        <v>16</v>
      </c>
      <c r="H24" s="139" t="s">
        <v>1468</v>
      </c>
      <c r="I24" s="185" t="s">
        <v>34</v>
      </c>
      <c r="J24" s="184" t="s">
        <v>51</v>
      </c>
    </row>
    <row r="25" spans="1:13" x14ac:dyDescent="0.2">
      <c r="A25" s="35" t="s">
        <v>61</v>
      </c>
      <c r="B25" s="34" t="s">
        <v>1478</v>
      </c>
      <c r="C25" s="35" t="s">
        <v>110</v>
      </c>
      <c r="D25" s="142" t="s">
        <v>1470</v>
      </c>
      <c r="G25" s="69" t="s">
        <v>54</v>
      </c>
      <c r="H25" s="34" t="s">
        <v>1432</v>
      </c>
      <c r="I25" s="69" t="s">
        <v>7</v>
      </c>
      <c r="J25" s="184" t="s">
        <v>1492</v>
      </c>
    </row>
    <row r="26" spans="1:13" x14ac:dyDescent="0.2">
      <c r="A26" s="35" t="s">
        <v>76</v>
      </c>
      <c r="B26" s="34" t="s">
        <v>1438</v>
      </c>
      <c r="C26" s="35" t="s">
        <v>33</v>
      </c>
      <c r="D26" s="142" t="s">
        <v>1469</v>
      </c>
      <c r="G26" s="69" t="s">
        <v>70</v>
      </c>
      <c r="H26" s="34" t="s">
        <v>1420</v>
      </c>
      <c r="I26" s="69" t="s">
        <v>112</v>
      </c>
      <c r="J26" s="184" t="s">
        <v>1469</v>
      </c>
    </row>
    <row r="27" spans="1:13" x14ac:dyDescent="0.2">
      <c r="A27" s="35" t="s">
        <v>66</v>
      </c>
      <c r="B27" s="34" t="s">
        <v>1480</v>
      </c>
      <c r="C27" s="35" t="s">
        <v>10</v>
      </c>
      <c r="D27" s="142" t="s">
        <v>1469</v>
      </c>
      <c r="G27" s="69" t="s">
        <v>55</v>
      </c>
      <c r="H27" s="34" t="s">
        <v>1429</v>
      </c>
      <c r="I27" s="69" t="s">
        <v>113</v>
      </c>
      <c r="J27" s="184" t="s">
        <v>1469</v>
      </c>
      <c r="L27" t="s">
        <v>1493</v>
      </c>
      <c r="M27">
        <v>49</v>
      </c>
    </row>
    <row r="28" spans="1:13" x14ac:dyDescent="0.2">
      <c r="A28" s="34" t="s">
        <v>52</v>
      </c>
      <c r="B28" s="34" t="s">
        <v>1463</v>
      </c>
      <c r="C28" s="34" t="s">
        <v>95</v>
      </c>
      <c r="D28" s="142" t="s">
        <v>51</v>
      </c>
      <c r="G28" s="69" t="s">
        <v>74</v>
      </c>
      <c r="H28" s="34" t="s">
        <v>1435</v>
      </c>
      <c r="I28" s="69" t="s">
        <v>32</v>
      </c>
      <c r="J28" s="184" t="s">
        <v>1469</v>
      </c>
    </row>
    <row r="29" spans="1:13" x14ac:dyDescent="0.2">
      <c r="A29" s="35" t="s">
        <v>6</v>
      </c>
      <c r="B29" s="34" t="s">
        <v>1481</v>
      </c>
      <c r="C29" s="35" t="s">
        <v>26</v>
      </c>
      <c r="D29" s="142" t="s">
        <v>51</v>
      </c>
      <c r="G29" s="69" t="s">
        <v>76</v>
      </c>
      <c r="H29" s="34" t="s">
        <v>1438</v>
      </c>
      <c r="I29" s="69" t="s">
        <v>33</v>
      </c>
      <c r="J29" s="184" t="s">
        <v>1469</v>
      </c>
      <c r="L29" s="184" t="s">
        <v>1470</v>
      </c>
      <c r="M29" s="187">
        <f>(8/L17)*100</f>
        <v>16.326530612244898</v>
      </c>
    </row>
    <row r="30" spans="1:13" x14ac:dyDescent="0.2">
      <c r="A30" s="35" t="s">
        <v>58</v>
      </c>
      <c r="B30" s="34" t="s">
        <v>1441</v>
      </c>
      <c r="C30" s="35" t="s">
        <v>10</v>
      </c>
      <c r="D30" s="142" t="s">
        <v>1470</v>
      </c>
      <c r="G30" s="69" t="s">
        <v>66</v>
      </c>
      <c r="H30" s="34" t="s">
        <v>1480</v>
      </c>
      <c r="I30" s="69" t="s">
        <v>10</v>
      </c>
      <c r="J30" s="184" t="s">
        <v>1469</v>
      </c>
      <c r="L30" s="184" t="s">
        <v>51</v>
      </c>
      <c r="M30" s="187">
        <f>(14/L17)*100</f>
        <v>28.571428571428569</v>
      </c>
    </row>
    <row r="31" spans="1:13" x14ac:dyDescent="0.2">
      <c r="A31" s="35" t="s">
        <v>49</v>
      </c>
      <c r="B31" s="34" t="s">
        <v>1442</v>
      </c>
      <c r="C31" s="35" t="s">
        <v>96</v>
      </c>
      <c r="D31" s="34" t="s">
        <v>1473</v>
      </c>
      <c r="G31" s="69" t="s">
        <v>78</v>
      </c>
      <c r="H31" s="34" t="s">
        <v>1482</v>
      </c>
      <c r="I31" s="69" t="s">
        <v>97</v>
      </c>
      <c r="J31" s="184" t="s">
        <v>1469</v>
      </c>
      <c r="L31" s="184" t="s">
        <v>1469</v>
      </c>
      <c r="M31" s="187">
        <f>(21/L17)*100</f>
        <v>42.857142857142854</v>
      </c>
    </row>
    <row r="32" spans="1:13" x14ac:dyDescent="0.2">
      <c r="A32" s="35" t="s">
        <v>78</v>
      </c>
      <c r="B32" s="34" t="s">
        <v>1482</v>
      </c>
      <c r="C32" s="35" t="s">
        <v>97</v>
      </c>
      <c r="D32" s="142" t="s">
        <v>1469</v>
      </c>
      <c r="G32" s="69" t="s">
        <v>79</v>
      </c>
      <c r="H32" s="34" t="s">
        <v>1444</v>
      </c>
      <c r="I32" s="69" t="s">
        <v>110</v>
      </c>
      <c r="J32" s="184" t="s">
        <v>1469</v>
      </c>
      <c r="L32" s="190" t="s">
        <v>1471</v>
      </c>
      <c r="M32" s="187">
        <f>(2/L17)*100</f>
        <v>4.0816326530612246</v>
      </c>
    </row>
    <row r="33" spans="1:13" x14ac:dyDescent="0.2">
      <c r="A33" s="35" t="s">
        <v>79</v>
      </c>
      <c r="B33" s="34" t="s">
        <v>1444</v>
      </c>
      <c r="C33" s="35" t="s">
        <v>110</v>
      </c>
      <c r="D33" s="142" t="s">
        <v>1469</v>
      </c>
      <c r="G33" s="69" t="s">
        <v>117</v>
      </c>
      <c r="H33" s="34" t="s">
        <v>1445</v>
      </c>
      <c r="I33" s="69" t="s">
        <v>35</v>
      </c>
      <c r="J33" s="184" t="s">
        <v>1469</v>
      </c>
      <c r="L33" s="184" t="s">
        <v>1472</v>
      </c>
      <c r="M33" s="187">
        <f>(2/L17)*100</f>
        <v>4.0816326530612246</v>
      </c>
    </row>
    <row r="34" spans="1:13" x14ac:dyDescent="0.2">
      <c r="A34" s="35" t="s">
        <v>117</v>
      </c>
      <c r="B34" s="34" t="s">
        <v>1445</v>
      </c>
      <c r="C34" s="35" t="s">
        <v>35</v>
      </c>
      <c r="D34" s="142" t="s">
        <v>1469</v>
      </c>
      <c r="G34" s="69" t="s">
        <v>8</v>
      </c>
      <c r="H34" s="34" t="s">
        <v>1446</v>
      </c>
      <c r="I34" s="69" t="s">
        <v>27</v>
      </c>
      <c r="J34" s="191" t="s">
        <v>1469</v>
      </c>
      <c r="L34" s="191" t="s">
        <v>1494</v>
      </c>
      <c r="M34" s="187">
        <f>(1/L17)*100</f>
        <v>2.0408163265306123</v>
      </c>
    </row>
    <row r="35" spans="1:13" x14ac:dyDescent="0.2">
      <c r="A35" s="35" t="s">
        <v>8</v>
      </c>
      <c r="B35" s="34" t="s">
        <v>1446</v>
      </c>
      <c r="C35" s="35" t="s">
        <v>27</v>
      </c>
      <c r="D35" s="34" t="s">
        <v>1469</v>
      </c>
      <c r="G35" s="69" t="s">
        <v>80</v>
      </c>
      <c r="H35" s="34" t="s">
        <v>1448</v>
      </c>
      <c r="I35" s="69" t="s">
        <v>28</v>
      </c>
      <c r="J35" s="184" t="s">
        <v>1469</v>
      </c>
      <c r="L35" s="191" t="s">
        <v>1473</v>
      </c>
      <c r="M35" s="187">
        <f>(1/L17)*100</f>
        <v>2.0408163265306123</v>
      </c>
    </row>
    <row r="36" spans="1:13" x14ac:dyDescent="0.2">
      <c r="A36" s="35" t="s">
        <v>86</v>
      </c>
      <c r="B36" s="34" t="s">
        <v>1447</v>
      </c>
      <c r="C36" s="35" t="s">
        <v>35</v>
      </c>
      <c r="D36" s="142" t="s">
        <v>51</v>
      </c>
      <c r="G36" s="69" t="s">
        <v>53</v>
      </c>
      <c r="H36" s="34" t="s">
        <v>1451</v>
      </c>
      <c r="I36" s="69" t="s">
        <v>27</v>
      </c>
      <c r="J36" s="184" t="s">
        <v>1469</v>
      </c>
    </row>
    <row r="37" spans="1:13" x14ac:dyDescent="0.2">
      <c r="A37" s="35" t="s">
        <v>80</v>
      </c>
      <c r="B37" s="34" t="s">
        <v>1448</v>
      </c>
      <c r="C37" s="35" t="s">
        <v>28</v>
      </c>
      <c r="D37" s="142" t="s">
        <v>1469</v>
      </c>
      <c r="G37" s="69" t="s">
        <v>84</v>
      </c>
      <c r="H37" s="34" t="s">
        <v>1484</v>
      </c>
      <c r="I37" s="69" t="s">
        <v>116</v>
      </c>
      <c r="J37" s="184" t="s">
        <v>1469</v>
      </c>
    </row>
    <row r="38" spans="1:13" x14ac:dyDescent="0.2">
      <c r="A38" s="35" t="s">
        <v>99</v>
      </c>
      <c r="B38" s="34" t="s">
        <v>1449</v>
      </c>
      <c r="C38" s="35" t="s">
        <v>94</v>
      </c>
      <c r="D38" s="142" t="s">
        <v>1470</v>
      </c>
      <c r="G38" s="69" t="s">
        <v>111</v>
      </c>
      <c r="H38" s="34" t="s">
        <v>1454</v>
      </c>
      <c r="I38" s="69" t="s">
        <v>30</v>
      </c>
      <c r="J38" s="184" t="s">
        <v>1469</v>
      </c>
    </row>
    <row r="39" spans="1:13" x14ac:dyDescent="0.2">
      <c r="A39" s="35" t="s">
        <v>63</v>
      </c>
      <c r="B39" s="34" t="s">
        <v>1483</v>
      </c>
      <c r="C39" s="35" t="s">
        <v>92</v>
      </c>
      <c r="D39" s="34" t="s">
        <v>51</v>
      </c>
      <c r="G39" s="69" t="s">
        <v>69</v>
      </c>
      <c r="H39" s="34" t="s">
        <v>1456</v>
      </c>
      <c r="I39" s="69" t="s">
        <v>11</v>
      </c>
      <c r="J39" s="184" t="s">
        <v>1469</v>
      </c>
    </row>
    <row r="40" spans="1:13" x14ac:dyDescent="0.2">
      <c r="A40" s="35" t="s">
        <v>53</v>
      </c>
      <c r="B40" s="34" t="s">
        <v>1451</v>
      </c>
      <c r="C40" s="35" t="s">
        <v>27</v>
      </c>
      <c r="D40" s="142" t="s">
        <v>1469</v>
      </c>
      <c r="G40" s="69" t="s">
        <v>104</v>
      </c>
      <c r="H40" s="34" t="s">
        <v>1457</v>
      </c>
      <c r="I40" s="69" t="s">
        <v>28</v>
      </c>
      <c r="J40" s="184" t="s">
        <v>1469</v>
      </c>
    </row>
    <row r="41" spans="1:13" x14ac:dyDescent="0.2">
      <c r="A41" s="35" t="s">
        <v>65</v>
      </c>
      <c r="B41" s="34" t="s">
        <v>1452</v>
      </c>
      <c r="C41" s="35" t="s">
        <v>11</v>
      </c>
      <c r="D41" s="34" t="s">
        <v>1479</v>
      </c>
      <c r="G41" s="69" t="s">
        <v>105</v>
      </c>
      <c r="H41" s="34" t="s">
        <v>1458</v>
      </c>
      <c r="I41" s="69" t="s">
        <v>28</v>
      </c>
      <c r="J41" s="184" t="s">
        <v>1469</v>
      </c>
    </row>
    <row r="42" spans="1:13" x14ac:dyDescent="0.2">
      <c r="A42" s="34" t="s">
        <v>82</v>
      </c>
      <c r="B42" s="34" t="s">
        <v>1466</v>
      </c>
      <c r="C42" s="34" t="s">
        <v>12</v>
      </c>
      <c r="D42" s="142" t="s">
        <v>1472</v>
      </c>
      <c r="G42" s="69" t="s">
        <v>77</v>
      </c>
      <c r="H42" s="34" t="s">
        <v>1485</v>
      </c>
      <c r="I42" s="69" t="s">
        <v>106</v>
      </c>
      <c r="J42" s="184" t="s">
        <v>1469</v>
      </c>
    </row>
    <row r="43" spans="1:13" x14ac:dyDescent="0.2">
      <c r="A43" s="35" t="s">
        <v>84</v>
      </c>
      <c r="B43" s="34" t="s">
        <v>1484</v>
      </c>
      <c r="C43" s="35" t="s">
        <v>116</v>
      </c>
      <c r="D43" s="142" t="s">
        <v>1469</v>
      </c>
      <c r="G43" s="69" t="s">
        <v>75</v>
      </c>
      <c r="H43" s="34" t="s">
        <v>1486</v>
      </c>
      <c r="I43" s="69" t="s">
        <v>119</v>
      </c>
      <c r="J43" s="184" t="s">
        <v>1469</v>
      </c>
    </row>
    <row r="44" spans="1:13" x14ac:dyDescent="0.2">
      <c r="A44" s="35" t="s">
        <v>111</v>
      </c>
      <c r="B44" s="34" t="s">
        <v>1454</v>
      </c>
      <c r="C44" s="35" t="s">
        <v>30</v>
      </c>
      <c r="D44" s="142" t="s">
        <v>1469</v>
      </c>
      <c r="G44" s="69" t="s">
        <v>15</v>
      </c>
      <c r="H44" s="34" t="s">
        <v>1455</v>
      </c>
      <c r="I44" s="69" t="s">
        <v>26</v>
      </c>
      <c r="J44" s="184" t="s">
        <v>1492</v>
      </c>
    </row>
    <row r="45" spans="1:13" x14ac:dyDescent="0.2">
      <c r="A45" s="35" t="s">
        <v>15</v>
      </c>
      <c r="B45" s="34" t="s">
        <v>1455</v>
      </c>
      <c r="C45" s="35" t="s">
        <v>26</v>
      </c>
      <c r="D45" s="142" t="s">
        <v>1474</v>
      </c>
      <c r="G45" s="69" t="s">
        <v>59</v>
      </c>
      <c r="H45" s="34" t="s">
        <v>1430</v>
      </c>
      <c r="I45" s="69" t="s">
        <v>110</v>
      </c>
      <c r="J45" s="184" t="s">
        <v>1495</v>
      </c>
    </row>
    <row r="46" spans="1:13" x14ac:dyDescent="0.2">
      <c r="A46" s="35" t="s">
        <v>69</v>
      </c>
      <c r="B46" s="34" t="s">
        <v>1456</v>
      </c>
      <c r="C46" s="35" t="s">
        <v>11</v>
      </c>
      <c r="D46" s="142" t="s">
        <v>1469</v>
      </c>
      <c r="G46" s="185" t="s">
        <v>102</v>
      </c>
      <c r="H46" s="34" t="s">
        <v>1461</v>
      </c>
      <c r="I46" s="185" t="s">
        <v>94</v>
      </c>
      <c r="J46" s="190" t="s">
        <v>1471</v>
      </c>
    </row>
    <row r="47" spans="1:13" x14ac:dyDescent="0.2">
      <c r="A47" s="35" t="s">
        <v>104</v>
      </c>
      <c r="B47" s="34" t="s">
        <v>1457</v>
      </c>
      <c r="C47" s="35" t="s">
        <v>28</v>
      </c>
      <c r="D47" s="142" t="s">
        <v>1469</v>
      </c>
      <c r="G47" s="69" t="s">
        <v>9</v>
      </c>
      <c r="H47" s="34" t="s">
        <v>1434</v>
      </c>
      <c r="I47" s="69" t="s">
        <v>13</v>
      </c>
      <c r="J47" s="184" t="s">
        <v>1471</v>
      </c>
    </row>
    <row r="48" spans="1:13" x14ac:dyDescent="0.2">
      <c r="A48" s="35" t="s">
        <v>105</v>
      </c>
      <c r="B48" s="34" t="s">
        <v>1458</v>
      </c>
      <c r="C48" s="35" t="s">
        <v>28</v>
      </c>
      <c r="D48" s="142" t="s">
        <v>1469</v>
      </c>
      <c r="G48" s="69" t="s">
        <v>73</v>
      </c>
      <c r="H48" s="34" t="s">
        <v>1426</v>
      </c>
      <c r="I48" s="69" t="s">
        <v>30</v>
      </c>
      <c r="J48" s="184" t="s">
        <v>1472</v>
      </c>
    </row>
    <row r="49" spans="1:10" x14ac:dyDescent="0.2">
      <c r="A49" s="35" t="s">
        <v>77</v>
      </c>
      <c r="B49" s="34" t="s">
        <v>1485</v>
      </c>
      <c r="C49" s="35" t="s">
        <v>106</v>
      </c>
      <c r="D49" s="142" t="s">
        <v>1469</v>
      </c>
      <c r="G49" s="185" t="s">
        <v>82</v>
      </c>
      <c r="H49" s="34" t="s">
        <v>1466</v>
      </c>
      <c r="I49" s="185" t="s">
        <v>12</v>
      </c>
      <c r="J49" s="184" t="s">
        <v>1472</v>
      </c>
    </row>
    <row r="50" spans="1:10" x14ac:dyDescent="0.2">
      <c r="A50" s="34" t="s">
        <v>16</v>
      </c>
      <c r="B50" s="139" t="s">
        <v>1468</v>
      </c>
      <c r="C50" s="34" t="s">
        <v>34</v>
      </c>
      <c r="D50" s="142" t="s">
        <v>51</v>
      </c>
      <c r="G50" s="69" t="s">
        <v>65</v>
      </c>
      <c r="H50" s="34" t="s">
        <v>1452</v>
      </c>
      <c r="I50" s="69" t="s">
        <v>11</v>
      </c>
      <c r="J50" s="191" t="s">
        <v>1494</v>
      </c>
    </row>
    <row r="51" spans="1:10" x14ac:dyDescent="0.2">
      <c r="A51" s="35" t="s">
        <v>75</v>
      </c>
      <c r="B51" s="34" t="s">
        <v>1486</v>
      </c>
      <c r="C51" s="35" t="s">
        <v>119</v>
      </c>
      <c r="D51" s="142" t="s">
        <v>1469</v>
      </c>
      <c r="G51" s="69" t="s">
        <v>49</v>
      </c>
      <c r="H51" s="34" t="s">
        <v>1442</v>
      </c>
      <c r="I51" s="69" t="s">
        <v>96</v>
      </c>
      <c r="J51" s="191" t="s">
        <v>1473</v>
      </c>
    </row>
  </sheetData>
  <sortState ref="A3:C51">
    <sortCondition ref="A3:A51"/>
  </sortState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B605"/>
  <sheetViews>
    <sheetView zoomScale="26" zoomScaleNormal="26" workbookViewId="0">
      <selection activeCell="Y9" sqref="Y9"/>
    </sheetView>
  </sheetViews>
  <sheetFormatPr defaultRowHeight="12.75" x14ac:dyDescent="0.2"/>
  <cols>
    <col min="1" max="1" width="14.5703125" bestFit="1" customWidth="1"/>
    <col min="2" max="2" width="5" bestFit="1" customWidth="1"/>
    <col min="3" max="3" width="11" bestFit="1" customWidth="1"/>
    <col min="4" max="4" width="4.85546875" customWidth="1"/>
    <col min="5" max="5" width="11" bestFit="1" customWidth="1"/>
    <col min="6" max="6" width="4" bestFit="1" customWidth="1"/>
    <col min="7" max="7" width="11" bestFit="1" customWidth="1"/>
    <col min="8" max="8" width="4" bestFit="1" customWidth="1"/>
    <col min="9" max="9" width="11" bestFit="1" customWidth="1"/>
    <col min="10" max="10" width="3" bestFit="1" customWidth="1"/>
    <col min="11" max="11" width="11" bestFit="1" customWidth="1"/>
    <col min="12" max="12" width="3" bestFit="1" customWidth="1"/>
    <col min="13" max="13" width="11" bestFit="1" customWidth="1"/>
    <col min="14" max="14" width="3" bestFit="1" customWidth="1"/>
    <col min="15" max="15" width="11" bestFit="1" customWidth="1"/>
    <col min="16" max="16" width="3" bestFit="1" customWidth="1"/>
    <col min="17" max="17" width="11" bestFit="1" customWidth="1"/>
    <col min="18" max="18" width="2.7109375" bestFit="1" customWidth="1"/>
    <col min="19" max="19" width="11" bestFit="1" customWidth="1"/>
    <col min="20" max="20" width="5" bestFit="1" customWidth="1"/>
    <col min="21" max="21" width="11" bestFit="1" customWidth="1"/>
    <col min="23" max="23" width="26.7109375" customWidth="1"/>
    <col min="24" max="24" width="15.140625" bestFit="1" customWidth="1"/>
  </cols>
  <sheetData>
    <row r="1" spans="1:28" ht="15" x14ac:dyDescent="0.25">
      <c r="A1" s="172" t="s">
        <v>169</v>
      </c>
      <c r="B1" s="170" t="s">
        <v>205</v>
      </c>
      <c r="C1" s="171"/>
      <c r="D1" s="170" t="s">
        <v>206</v>
      </c>
      <c r="E1" s="171"/>
      <c r="F1" s="170" t="s">
        <v>207</v>
      </c>
      <c r="G1" s="171"/>
      <c r="H1" s="170" t="s">
        <v>208</v>
      </c>
      <c r="I1" s="171"/>
      <c r="J1" s="170" t="s">
        <v>209</v>
      </c>
      <c r="K1" s="171"/>
      <c r="L1" s="170" t="s">
        <v>210</v>
      </c>
      <c r="M1" s="171"/>
      <c r="N1" s="170" t="s">
        <v>211</v>
      </c>
      <c r="O1" s="171"/>
      <c r="P1" s="170" t="s">
        <v>212</v>
      </c>
      <c r="Q1" s="171"/>
      <c r="R1" s="170" t="s">
        <v>213</v>
      </c>
      <c r="S1" s="171"/>
      <c r="T1" s="171" t="s">
        <v>22</v>
      </c>
      <c r="U1" s="171"/>
    </row>
    <row r="2" spans="1:28" ht="15.75" x14ac:dyDescent="0.2">
      <c r="A2" s="172"/>
      <c r="B2" s="114" t="s">
        <v>170</v>
      </c>
      <c r="C2" s="115" t="s">
        <v>25</v>
      </c>
      <c r="D2" s="114" t="s">
        <v>170</v>
      </c>
      <c r="E2" s="115" t="s">
        <v>25</v>
      </c>
      <c r="F2" s="114" t="s">
        <v>170</v>
      </c>
      <c r="G2" s="115" t="s">
        <v>25</v>
      </c>
      <c r="H2" s="114" t="s">
        <v>170</v>
      </c>
      <c r="I2" s="115" t="s">
        <v>25</v>
      </c>
      <c r="J2" s="114" t="s">
        <v>170</v>
      </c>
      <c r="K2" s="115" t="s">
        <v>25</v>
      </c>
      <c r="L2" s="114" t="s">
        <v>170</v>
      </c>
      <c r="M2" s="115" t="s">
        <v>25</v>
      </c>
      <c r="N2" s="114" t="s">
        <v>170</v>
      </c>
      <c r="O2" s="115" t="s">
        <v>25</v>
      </c>
      <c r="P2" s="114" t="s">
        <v>170</v>
      </c>
      <c r="Q2" s="115" t="s">
        <v>25</v>
      </c>
      <c r="R2" s="114" t="s">
        <v>170</v>
      </c>
      <c r="S2" s="115" t="s">
        <v>25</v>
      </c>
      <c r="T2" s="114" t="s">
        <v>203</v>
      </c>
      <c r="U2" s="115" t="s">
        <v>25</v>
      </c>
      <c r="AA2" s="73" t="s">
        <v>1</v>
      </c>
      <c r="AB2" s="74" t="s">
        <v>4</v>
      </c>
    </row>
    <row r="3" spans="1:28" ht="15.75" x14ac:dyDescent="0.25">
      <c r="A3" s="100" t="s">
        <v>26</v>
      </c>
      <c r="B3" s="101">
        <v>19</v>
      </c>
      <c r="C3" s="102">
        <v>3.7589290500312496</v>
      </c>
      <c r="D3" s="101">
        <v>10</v>
      </c>
      <c r="E3" s="103">
        <v>6.289996549080473</v>
      </c>
      <c r="F3" s="101">
        <v>13</v>
      </c>
      <c r="G3" s="101">
        <v>14.307144120114398</v>
      </c>
      <c r="H3" s="101">
        <v>6</v>
      </c>
      <c r="I3" s="101">
        <v>13.174910532864784</v>
      </c>
      <c r="J3" s="101">
        <v>6</v>
      </c>
      <c r="K3" s="101">
        <v>18.515202782173809</v>
      </c>
      <c r="L3" s="101">
        <v>4</v>
      </c>
      <c r="M3" s="101">
        <v>18.165602033764287</v>
      </c>
      <c r="N3" s="101"/>
      <c r="O3" s="101"/>
      <c r="P3" s="101"/>
      <c r="Q3" s="101"/>
      <c r="R3" s="101"/>
      <c r="S3" s="101"/>
      <c r="T3" s="101">
        <v>58</v>
      </c>
      <c r="U3" s="102">
        <v>74.211785068029002</v>
      </c>
      <c r="AA3" s="20">
        <v>31.830914183855359</v>
      </c>
      <c r="AB3" s="12">
        <v>6</v>
      </c>
    </row>
    <row r="4" spans="1:28" ht="15.75" x14ac:dyDescent="0.25">
      <c r="A4" s="100" t="s">
        <v>113</v>
      </c>
      <c r="B4" s="101">
        <v>5</v>
      </c>
      <c r="C4" s="102">
        <v>0.79604433951396969</v>
      </c>
      <c r="D4" s="101">
        <v>4</v>
      </c>
      <c r="E4" s="103">
        <v>2.024845350649584</v>
      </c>
      <c r="F4" s="101"/>
      <c r="G4" s="101"/>
      <c r="H4" s="101"/>
      <c r="I4" s="101"/>
      <c r="J4" s="101">
        <v>1</v>
      </c>
      <c r="K4" s="101">
        <v>3.0958157363770038</v>
      </c>
      <c r="L4" s="101"/>
      <c r="M4" s="101"/>
      <c r="N4" s="101"/>
      <c r="O4" s="101"/>
      <c r="P4" s="101"/>
      <c r="Q4" s="101"/>
      <c r="R4" s="101"/>
      <c r="S4" s="101"/>
      <c r="T4" s="101">
        <v>10</v>
      </c>
      <c r="U4" s="102">
        <v>5.9167054265405579</v>
      </c>
      <c r="W4" s="65" t="s">
        <v>214</v>
      </c>
      <c r="X4" s="65" t="s">
        <v>215</v>
      </c>
      <c r="Y4" s="65" t="s">
        <v>216</v>
      </c>
      <c r="AA4" s="20">
        <v>11.777438248026483</v>
      </c>
      <c r="AB4" s="12">
        <v>6</v>
      </c>
    </row>
    <row r="5" spans="1:28" ht="15.75" x14ac:dyDescent="0.25">
      <c r="A5" s="100" t="s">
        <v>97</v>
      </c>
      <c r="B5" s="101">
        <v>2</v>
      </c>
      <c r="C5" s="102">
        <v>0.32964094461884996</v>
      </c>
      <c r="D5" s="101"/>
      <c r="E5" s="10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>
        <v>2</v>
      </c>
      <c r="U5" s="102">
        <v>0.32964094461884996</v>
      </c>
      <c r="W5" s="67" t="s">
        <v>205</v>
      </c>
      <c r="X5" s="35">
        <v>257</v>
      </c>
      <c r="Y5" s="63">
        <f>(X5*100)/603</f>
        <v>42.620232172470978</v>
      </c>
      <c r="AA5" s="20">
        <v>10.504201680672269</v>
      </c>
      <c r="AB5" s="12">
        <v>4</v>
      </c>
    </row>
    <row r="6" spans="1:28" ht="15.75" x14ac:dyDescent="0.25">
      <c r="A6" s="100" t="s">
        <v>89</v>
      </c>
      <c r="B6" s="101">
        <v>4</v>
      </c>
      <c r="C6" s="102">
        <v>0.7381015869410158</v>
      </c>
      <c r="D6" s="101">
        <v>1</v>
      </c>
      <c r="E6" s="103">
        <v>0.69404768021551599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>
        <v>5</v>
      </c>
      <c r="U6" s="102">
        <v>1.4321492671565319</v>
      </c>
      <c r="W6" s="66" t="s">
        <v>217</v>
      </c>
      <c r="X6" s="35">
        <v>101</v>
      </c>
      <c r="Y6" s="63">
        <f t="shared" ref="Y6:Y13" si="0">(X6*100)/603</f>
        <v>16.749585406301826</v>
      </c>
      <c r="AA6" s="20">
        <v>10.504201680672269</v>
      </c>
      <c r="AB6" s="12">
        <v>4</v>
      </c>
    </row>
    <row r="7" spans="1:28" ht="15.75" x14ac:dyDescent="0.25">
      <c r="A7" s="100" t="s">
        <v>27</v>
      </c>
      <c r="B7" s="101">
        <v>4</v>
      </c>
      <c r="C7" s="102">
        <v>0.7427697238431733</v>
      </c>
      <c r="D7" s="101">
        <v>1</v>
      </c>
      <c r="E7" s="103">
        <v>0.47146112057859513</v>
      </c>
      <c r="F7" s="101">
        <v>16</v>
      </c>
      <c r="G7" s="101">
        <v>20.583684757583171</v>
      </c>
      <c r="H7" s="101">
        <v>14</v>
      </c>
      <c r="I7" s="101">
        <v>29.920402440423182</v>
      </c>
      <c r="J7" s="101">
        <v>17</v>
      </c>
      <c r="K7" s="101">
        <v>51.649934295292333</v>
      </c>
      <c r="L7" s="101">
        <v>14</v>
      </c>
      <c r="M7" s="101">
        <v>59.586120803936097</v>
      </c>
      <c r="N7" s="101">
        <v>13</v>
      </c>
      <c r="O7" s="101">
        <v>79.150931739573693</v>
      </c>
      <c r="P7" s="101">
        <v>9</v>
      </c>
      <c r="Q7" s="101">
        <v>81.33311712637223</v>
      </c>
      <c r="R7" s="101">
        <v>3</v>
      </c>
      <c r="S7" s="101">
        <v>48.53207272432261</v>
      </c>
      <c r="T7" s="101">
        <v>91</v>
      </c>
      <c r="U7" s="102">
        <v>371.97049473192493</v>
      </c>
      <c r="W7" s="66" t="s">
        <v>218</v>
      </c>
      <c r="X7" s="35">
        <v>89</v>
      </c>
      <c r="Y7" s="63">
        <f t="shared" si="0"/>
        <v>14.759535655058043</v>
      </c>
      <c r="AA7" s="20">
        <v>12.095747389865037</v>
      </c>
      <c r="AB7" s="12">
        <v>4</v>
      </c>
    </row>
    <row r="8" spans="1:28" ht="15.75" x14ac:dyDescent="0.25">
      <c r="A8" s="100" t="s">
        <v>28</v>
      </c>
      <c r="B8" s="101">
        <v>44</v>
      </c>
      <c r="C8" s="102">
        <v>9.1850142374672519</v>
      </c>
      <c r="D8" s="101">
        <v>32</v>
      </c>
      <c r="E8" s="103">
        <v>18.926064254061369</v>
      </c>
      <c r="F8" s="101">
        <v>22</v>
      </c>
      <c r="G8" s="101">
        <v>26.339506014437568</v>
      </c>
      <c r="H8" s="101">
        <v>8</v>
      </c>
      <c r="I8" s="101">
        <v>15.384146191489913</v>
      </c>
      <c r="J8" s="101">
        <v>3</v>
      </c>
      <c r="K8" s="101">
        <v>8.4342443351244363</v>
      </c>
      <c r="L8" s="101">
        <v>2</v>
      </c>
      <c r="M8" s="101">
        <v>9.4056493559988077</v>
      </c>
      <c r="N8" s="101">
        <v>1</v>
      </c>
      <c r="O8" s="101">
        <v>6.6626463677617664</v>
      </c>
      <c r="P8" s="101">
        <v>4</v>
      </c>
      <c r="Q8" s="101">
        <v>35.728214204812332</v>
      </c>
      <c r="R8" s="101"/>
      <c r="S8" s="101"/>
      <c r="T8" s="101">
        <v>116</v>
      </c>
      <c r="U8" s="102">
        <v>130.06548496115346</v>
      </c>
      <c r="W8" s="66" t="s">
        <v>219</v>
      </c>
      <c r="X8" s="35">
        <v>47</v>
      </c>
      <c r="Y8" s="63">
        <f t="shared" si="0"/>
        <v>7.7943615257048089</v>
      </c>
      <c r="AA8" s="20">
        <v>24.509803921568629</v>
      </c>
      <c r="AB8" s="12">
        <v>7</v>
      </c>
    </row>
    <row r="9" spans="1:28" ht="15.75" x14ac:dyDescent="0.25">
      <c r="A9" s="100" t="s">
        <v>31</v>
      </c>
      <c r="B9" s="101">
        <v>14</v>
      </c>
      <c r="C9" s="102">
        <v>2.7020615505390939</v>
      </c>
      <c r="D9" s="101">
        <v>5</v>
      </c>
      <c r="E9" s="103">
        <v>2.5445445200354753</v>
      </c>
      <c r="F9" s="101">
        <v>10</v>
      </c>
      <c r="G9" s="101">
        <v>11.966735221679251</v>
      </c>
      <c r="H9" s="101">
        <v>2</v>
      </c>
      <c r="I9" s="101">
        <v>4.1984898783091449</v>
      </c>
      <c r="J9" s="101">
        <v>4</v>
      </c>
      <c r="K9" s="101">
        <v>12.826913747379351</v>
      </c>
      <c r="L9" s="101">
        <v>1</v>
      </c>
      <c r="M9" s="101">
        <v>4.369961009458466</v>
      </c>
      <c r="N9" s="101"/>
      <c r="O9" s="101"/>
      <c r="P9" s="101">
        <v>1</v>
      </c>
      <c r="Q9" s="101">
        <v>7.874352822556216</v>
      </c>
      <c r="R9" s="101"/>
      <c r="S9" s="101"/>
      <c r="T9" s="101">
        <v>37</v>
      </c>
      <c r="U9" s="102">
        <v>46.483058749956996</v>
      </c>
      <c r="W9" s="66" t="s">
        <v>220</v>
      </c>
      <c r="X9" s="35">
        <v>42</v>
      </c>
      <c r="Y9" s="63">
        <f t="shared" si="0"/>
        <v>6.9651741293532341</v>
      </c>
      <c r="AA9" s="20">
        <v>21.645021645021647</v>
      </c>
      <c r="AB9" s="12">
        <v>7</v>
      </c>
    </row>
    <row r="10" spans="1:28" ht="15.75" x14ac:dyDescent="0.25">
      <c r="A10" s="100" t="s">
        <v>29</v>
      </c>
      <c r="B10" s="101">
        <v>8</v>
      </c>
      <c r="C10" s="102">
        <v>1.4744141067346088</v>
      </c>
      <c r="D10" s="101">
        <v>1</v>
      </c>
      <c r="E10" s="103">
        <v>0.57708497788747848</v>
      </c>
      <c r="F10" s="101">
        <v>2</v>
      </c>
      <c r="G10" s="101">
        <v>2.5049181681063528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>
        <v>11</v>
      </c>
      <c r="U10" s="102">
        <v>4.5564172527284406</v>
      </c>
      <c r="W10" s="66" t="s">
        <v>221</v>
      </c>
      <c r="X10" s="35">
        <v>31</v>
      </c>
      <c r="Y10" s="63">
        <f t="shared" si="0"/>
        <v>5.140961857379768</v>
      </c>
      <c r="AA10" s="20">
        <v>23.554876496052966</v>
      </c>
      <c r="AB10" s="12">
        <v>7</v>
      </c>
    </row>
    <row r="11" spans="1:28" ht="15.75" x14ac:dyDescent="0.25">
      <c r="A11" s="100" t="s">
        <v>30</v>
      </c>
      <c r="B11" s="101">
        <v>16</v>
      </c>
      <c r="C11" s="102">
        <v>3.4235430532513873</v>
      </c>
      <c r="D11" s="101">
        <v>11</v>
      </c>
      <c r="E11" s="103">
        <v>6.1474235068956071</v>
      </c>
      <c r="F11" s="101"/>
      <c r="G11" s="101"/>
      <c r="H11" s="101">
        <v>3</v>
      </c>
      <c r="I11" s="101">
        <v>5.7666773846146713</v>
      </c>
      <c r="J11" s="101"/>
      <c r="K11" s="101"/>
      <c r="L11" s="101">
        <v>1</v>
      </c>
      <c r="M11" s="101">
        <v>4.369961009458466</v>
      </c>
      <c r="N11" s="101"/>
      <c r="O11" s="101"/>
      <c r="P11" s="101"/>
      <c r="Q11" s="101"/>
      <c r="R11" s="101"/>
      <c r="S11" s="101"/>
      <c r="T11" s="101">
        <v>31</v>
      </c>
      <c r="U11" s="102">
        <v>19.707604954220134</v>
      </c>
      <c r="W11" s="69" t="s">
        <v>222</v>
      </c>
      <c r="X11" s="35">
        <v>17</v>
      </c>
      <c r="Y11" s="63">
        <f t="shared" si="0"/>
        <v>2.8192371475953566</v>
      </c>
      <c r="AA11" s="20">
        <v>13.687293099057806</v>
      </c>
      <c r="AB11" s="12">
        <v>5</v>
      </c>
    </row>
    <row r="12" spans="1:28" ht="15.75" x14ac:dyDescent="0.25">
      <c r="A12" s="100" t="s">
        <v>119</v>
      </c>
      <c r="B12" s="101">
        <v>1</v>
      </c>
      <c r="C12" s="102">
        <v>0.25097821897939893</v>
      </c>
      <c r="D12" s="101">
        <v>4</v>
      </c>
      <c r="E12" s="103">
        <v>2.5270287699647653</v>
      </c>
      <c r="F12" s="101">
        <v>5</v>
      </c>
      <c r="G12" s="101">
        <v>5.7982135498382039</v>
      </c>
      <c r="H12" s="101">
        <v>2</v>
      </c>
      <c r="I12" s="101">
        <v>4.1265451377080957</v>
      </c>
      <c r="J12" s="101"/>
      <c r="K12" s="101"/>
      <c r="L12" s="101">
        <v>1</v>
      </c>
      <c r="M12" s="101">
        <v>3.9194879072023303</v>
      </c>
      <c r="N12" s="101">
        <v>1</v>
      </c>
      <c r="O12" s="101">
        <v>6.0967694831689396</v>
      </c>
      <c r="P12" s="101"/>
      <c r="Q12" s="101"/>
      <c r="R12" s="101">
        <v>1</v>
      </c>
      <c r="S12" s="101">
        <v>18.708010547058631</v>
      </c>
      <c r="T12" s="101">
        <v>15</v>
      </c>
      <c r="U12" s="102">
        <v>41.427033613920372</v>
      </c>
      <c r="W12" s="69" t="s">
        <v>223</v>
      </c>
      <c r="X12" s="35">
        <v>15</v>
      </c>
      <c r="Y12" s="63">
        <f t="shared" si="0"/>
        <v>2.4875621890547261</v>
      </c>
      <c r="AA12" s="20">
        <v>24.509803921568629</v>
      </c>
      <c r="AB12" s="12">
        <v>6</v>
      </c>
    </row>
    <row r="13" spans="1:28" ht="15.75" x14ac:dyDescent="0.25">
      <c r="A13" s="100" t="s">
        <v>11</v>
      </c>
      <c r="B13" s="101">
        <v>2</v>
      </c>
      <c r="C13" s="102">
        <v>0.31092381301632588</v>
      </c>
      <c r="D13" s="101">
        <v>2</v>
      </c>
      <c r="E13" s="103">
        <v>1.0924331352432766</v>
      </c>
      <c r="F13" s="101">
        <v>6</v>
      </c>
      <c r="G13" s="101">
        <v>7.2725471838534528</v>
      </c>
      <c r="H13" s="101">
        <v>8</v>
      </c>
      <c r="I13" s="101">
        <v>15.688387699207681</v>
      </c>
      <c r="J13" s="101">
        <v>7</v>
      </c>
      <c r="K13" s="101">
        <v>22.59344862620328</v>
      </c>
      <c r="L13" s="101">
        <v>4</v>
      </c>
      <c r="M13" s="101">
        <v>17.650698665372921</v>
      </c>
      <c r="N13" s="101">
        <v>1</v>
      </c>
      <c r="O13" s="101">
        <v>5.3489858281793996</v>
      </c>
      <c r="P13" s="101"/>
      <c r="Q13" s="101"/>
      <c r="R13" s="101"/>
      <c r="S13" s="101"/>
      <c r="T13" s="101">
        <v>30</v>
      </c>
      <c r="U13" s="102">
        <v>69.957424951076334</v>
      </c>
      <c r="W13" s="69" t="s">
        <v>224</v>
      </c>
      <c r="X13" s="35">
        <v>4</v>
      </c>
      <c r="Y13" s="63">
        <f t="shared" si="0"/>
        <v>0.66334991708126034</v>
      </c>
      <c r="AA13" s="20">
        <v>14.642220524573466</v>
      </c>
      <c r="AB13" s="12">
        <v>6</v>
      </c>
    </row>
    <row r="14" spans="1:28" ht="15.75" x14ac:dyDescent="0.25">
      <c r="A14" s="100" t="s">
        <v>10</v>
      </c>
      <c r="B14" s="101">
        <v>6</v>
      </c>
      <c r="C14" s="102">
        <v>0.9883952583670641</v>
      </c>
      <c r="D14" s="101">
        <v>4</v>
      </c>
      <c r="E14" s="103">
        <v>2.1559381010145788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>
        <v>10</v>
      </c>
      <c r="U14" s="102">
        <v>3.1443333593816427</v>
      </c>
      <c r="W14" s="71" t="s">
        <v>22</v>
      </c>
      <c r="X14" s="60">
        <f>SUM(X5:X13)</f>
        <v>603</v>
      </c>
      <c r="Y14" s="72">
        <f>SUM(Y5:Y13)</f>
        <v>100</v>
      </c>
      <c r="AA14" s="20">
        <v>23.236567354214401</v>
      </c>
      <c r="AB14" s="12">
        <v>10</v>
      </c>
    </row>
    <row r="15" spans="1:28" ht="15.75" x14ac:dyDescent="0.25">
      <c r="A15" s="100" t="s">
        <v>32</v>
      </c>
      <c r="B15" s="101">
        <v>1</v>
      </c>
      <c r="C15" s="102">
        <v>0.11505633750415478</v>
      </c>
      <c r="D15" s="101"/>
      <c r="E15" s="10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>
        <v>1</v>
      </c>
      <c r="U15" s="102">
        <v>0.11505633750415478</v>
      </c>
      <c r="AA15" s="20">
        <v>52.521008403361343</v>
      </c>
      <c r="AB15" s="12">
        <v>8</v>
      </c>
    </row>
    <row r="16" spans="1:28" ht="15.75" x14ac:dyDescent="0.25">
      <c r="A16" s="100" t="s">
        <v>33</v>
      </c>
      <c r="B16" s="101">
        <v>1</v>
      </c>
      <c r="C16" s="102">
        <v>0.30493235659601403</v>
      </c>
      <c r="D16" s="101"/>
      <c r="E16" s="103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>
        <v>1</v>
      </c>
      <c r="U16" s="102">
        <v>0.30493235659601403</v>
      </c>
      <c r="AA16" s="20">
        <v>19.098548510313215</v>
      </c>
      <c r="AB16" s="12">
        <v>5</v>
      </c>
    </row>
    <row r="17" spans="1:28" ht="15.75" x14ac:dyDescent="0.25">
      <c r="A17" s="100" t="s">
        <v>96</v>
      </c>
      <c r="B17" s="101">
        <v>1</v>
      </c>
      <c r="C17" s="102">
        <v>0.29369715967786642</v>
      </c>
      <c r="D17" s="101"/>
      <c r="E17" s="10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>
        <v>1</v>
      </c>
      <c r="U17" s="102">
        <v>0.29369715967786642</v>
      </c>
      <c r="W17" s="65" t="s">
        <v>214</v>
      </c>
      <c r="X17" s="70" t="s">
        <v>216</v>
      </c>
      <c r="AA17" s="20">
        <v>95.492742551566081</v>
      </c>
      <c r="AB17" s="12">
        <v>24</v>
      </c>
    </row>
    <row r="18" spans="1:28" ht="15.75" x14ac:dyDescent="0.25">
      <c r="A18" s="100" t="s">
        <v>7</v>
      </c>
      <c r="B18" s="101">
        <v>6</v>
      </c>
      <c r="C18" s="102">
        <v>0.96256104349663363</v>
      </c>
      <c r="D18" s="101"/>
      <c r="E18" s="103"/>
      <c r="F18" s="101">
        <v>1</v>
      </c>
      <c r="G18" s="101">
        <v>1.229665041291734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>
        <v>7</v>
      </c>
      <c r="U18" s="102">
        <v>2.1922260847883677</v>
      </c>
      <c r="W18" s="67" t="s">
        <v>205</v>
      </c>
      <c r="X18" s="68">
        <v>42.620232172470978</v>
      </c>
      <c r="AA18" s="20">
        <v>46.791443850267378</v>
      </c>
      <c r="AB18" s="12">
        <v>13</v>
      </c>
    </row>
    <row r="19" spans="1:28" ht="15.75" x14ac:dyDescent="0.25">
      <c r="A19" s="100" t="s">
        <v>110</v>
      </c>
      <c r="B19" s="101">
        <v>8</v>
      </c>
      <c r="C19" s="102">
        <v>1.2008665313664713</v>
      </c>
      <c r="D19" s="101">
        <v>1</v>
      </c>
      <c r="E19" s="103">
        <v>0.84175736127109002</v>
      </c>
      <c r="F19" s="101"/>
      <c r="G19" s="101"/>
      <c r="H19" s="101"/>
      <c r="I19" s="101"/>
      <c r="J19" s="101">
        <v>1</v>
      </c>
      <c r="K19" s="101">
        <v>3.0958157363770038</v>
      </c>
      <c r="L19" s="101"/>
      <c r="M19" s="101"/>
      <c r="N19" s="101"/>
      <c r="O19" s="101"/>
      <c r="P19" s="101"/>
      <c r="Q19" s="101"/>
      <c r="R19" s="101"/>
      <c r="S19" s="101"/>
      <c r="T19" s="101">
        <v>10</v>
      </c>
      <c r="U19" s="102">
        <v>5.1384396290145649</v>
      </c>
      <c r="W19" s="66" t="s">
        <v>217</v>
      </c>
      <c r="X19" s="68">
        <v>16.749585406301826</v>
      </c>
      <c r="AA19" s="20">
        <v>66.844919786096256</v>
      </c>
      <c r="AB19" s="12">
        <v>13</v>
      </c>
    </row>
    <row r="20" spans="1:28" ht="15.75" x14ac:dyDescent="0.25">
      <c r="A20" s="100" t="s">
        <v>107</v>
      </c>
      <c r="B20" s="101">
        <v>17</v>
      </c>
      <c r="C20" s="102">
        <v>2.2271099175364504</v>
      </c>
      <c r="D20" s="101"/>
      <c r="E20" s="103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>
        <v>17</v>
      </c>
      <c r="U20" s="102">
        <v>2.2271099175364504</v>
      </c>
      <c r="W20" s="66" t="s">
        <v>218</v>
      </c>
      <c r="X20" s="68">
        <v>14.759535655058</v>
      </c>
      <c r="AA20" s="20">
        <v>54.112554112554115</v>
      </c>
      <c r="AB20" s="12">
        <v>9</v>
      </c>
    </row>
    <row r="21" spans="1:28" ht="15.75" x14ac:dyDescent="0.25">
      <c r="A21" s="100" t="s">
        <v>94</v>
      </c>
      <c r="B21" s="101">
        <v>12</v>
      </c>
      <c r="C21" s="102">
        <v>1.4941849373589595</v>
      </c>
      <c r="D21" s="101"/>
      <c r="E21" s="103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>
        <v>12</v>
      </c>
      <c r="U21" s="102">
        <v>1.4941849373589595</v>
      </c>
      <c r="W21" s="66" t="s">
        <v>219</v>
      </c>
      <c r="X21" s="68">
        <v>7.7943615257048089</v>
      </c>
      <c r="AA21" s="20">
        <v>34.059078176725237</v>
      </c>
      <c r="AB21" s="12">
        <v>8</v>
      </c>
    </row>
    <row r="22" spans="1:28" ht="15.75" x14ac:dyDescent="0.25">
      <c r="A22" s="100" t="s">
        <v>35</v>
      </c>
      <c r="B22" s="101">
        <v>10</v>
      </c>
      <c r="C22" s="102">
        <v>1.9786977246771125</v>
      </c>
      <c r="D22" s="101">
        <v>4</v>
      </c>
      <c r="E22" s="103">
        <v>1.8799086548153854</v>
      </c>
      <c r="F22" s="101">
        <v>3</v>
      </c>
      <c r="G22" s="101">
        <v>3.4685327139490085</v>
      </c>
      <c r="H22" s="101">
        <v>3</v>
      </c>
      <c r="I22" s="101">
        <v>5.4712333451400816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>
        <v>20</v>
      </c>
      <c r="U22" s="102">
        <v>12.798372438581588</v>
      </c>
      <c r="W22" s="66" t="s">
        <v>220</v>
      </c>
      <c r="X22" s="68">
        <v>6.9651741293532341</v>
      </c>
      <c r="AA22" s="20">
        <v>10.504201680672269</v>
      </c>
      <c r="AB22" s="12">
        <v>3</v>
      </c>
    </row>
    <row r="23" spans="1:28" ht="15.75" x14ac:dyDescent="0.25">
      <c r="A23" s="100" t="s">
        <v>116</v>
      </c>
      <c r="B23" s="101">
        <v>3</v>
      </c>
      <c r="C23" s="102">
        <v>0.42296128083203355</v>
      </c>
      <c r="D23" s="101">
        <v>1</v>
      </c>
      <c r="E23" s="103">
        <v>0.5613045600645622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>
        <v>4</v>
      </c>
      <c r="U23" s="102">
        <v>0.98426584089659575</v>
      </c>
      <c r="W23" s="66" t="s">
        <v>221</v>
      </c>
      <c r="X23" s="68">
        <v>5.140961857379768</v>
      </c>
      <c r="AA23" s="20">
        <v>33.104150751209573</v>
      </c>
      <c r="AB23" s="12">
        <v>10</v>
      </c>
    </row>
    <row r="24" spans="1:28" ht="15.75" x14ac:dyDescent="0.25">
      <c r="A24" s="100" t="s">
        <v>92</v>
      </c>
      <c r="B24" s="101">
        <v>29</v>
      </c>
      <c r="C24" s="102">
        <v>5.2477556246881614</v>
      </c>
      <c r="D24" s="101">
        <v>15</v>
      </c>
      <c r="E24" s="103">
        <v>8.0204443742321132</v>
      </c>
      <c r="F24" s="101">
        <v>10</v>
      </c>
      <c r="G24" s="101">
        <v>12.8947973402163</v>
      </c>
      <c r="H24" s="101">
        <v>1</v>
      </c>
      <c r="I24" s="101">
        <v>2.1134721029270738</v>
      </c>
      <c r="J24" s="101">
        <v>2</v>
      </c>
      <c r="K24" s="101">
        <v>6.0016871117989616</v>
      </c>
      <c r="L24" s="101"/>
      <c r="M24" s="101"/>
      <c r="N24" s="101"/>
      <c r="O24" s="101"/>
      <c r="P24" s="101"/>
      <c r="Q24" s="101"/>
      <c r="R24" s="101"/>
      <c r="S24" s="101"/>
      <c r="T24" s="101">
        <v>57</v>
      </c>
      <c r="U24" s="102">
        <v>34.278156553862615</v>
      </c>
      <c r="W24" s="69" t="s">
        <v>222</v>
      </c>
      <c r="X24" s="68">
        <v>2.8192371475953566</v>
      </c>
      <c r="AA24" s="20">
        <v>16.552075375604787</v>
      </c>
      <c r="AB24" s="12">
        <v>7</v>
      </c>
    </row>
    <row r="25" spans="1:28" ht="15.75" x14ac:dyDescent="0.25">
      <c r="A25" s="100" t="s">
        <v>112</v>
      </c>
      <c r="B25" s="101">
        <v>1</v>
      </c>
      <c r="C25" s="102">
        <v>0.18469565680810318</v>
      </c>
      <c r="D25" s="101"/>
      <c r="E25" s="103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>
        <v>1</v>
      </c>
      <c r="U25" s="102">
        <v>0.18469565680810318</v>
      </c>
      <c r="W25" s="69" t="s">
        <v>223</v>
      </c>
      <c r="X25" s="68">
        <v>2.4875621890547261</v>
      </c>
      <c r="AA25" s="20">
        <v>39.470333587980647</v>
      </c>
      <c r="AB25" s="12">
        <v>12</v>
      </c>
    </row>
    <row r="26" spans="1:28" ht="15.75" x14ac:dyDescent="0.25">
      <c r="A26" s="100" t="s">
        <v>13</v>
      </c>
      <c r="B26" s="101">
        <v>37</v>
      </c>
      <c r="C26" s="102">
        <v>7.2459548268094087</v>
      </c>
      <c r="D26" s="101">
        <v>2</v>
      </c>
      <c r="E26" s="103">
        <v>1.0808015606185777</v>
      </c>
      <c r="F26" s="101">
        <v>1</v>
      </c>
      <c r="G26" s="101">
        <v>1.4788916746279441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>
        <v>40</v>
      </c>
      <c r="U26" s="102">
        <v>9.8056480620559299</v>
      </c>
      <c r="W26" s="69" t="s">
        <v>224</v>
      </c>
      <c r="X26" s="68">
        <v>0.66334991708126034</v>
      </c>
      <c r="AA26" s="20">
        <v>70.0280112044818</v>
      </c>
      <c r="AB26" s="12">
        <v>12</v>
      </c>
    </row>
    <row r="27" spans="1:28" ht="15.75" x14ac:dyDescent="0.25">
      <c r="A27" s="100" t="s">
        <v>100</v>
      </c>
      <c r="B27" s="101">
        <v>1</v>
      </c>
      <c r="C27" s="102">
        <v>0.18469565680810318</v>
      </c>
      <c r="D27" s="101"/>
      <c r="E27" s="103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>
        <v>1</v>
      </c>
      <c r="U27" s="102">
        <v>0.18469565680810318</v>
      </c>
      <c r="AA27" s="20">
        <v>54.112554112554115</v>
      </c>
      <c r="AB27" s="12">
        <v>10</v>
      </c>
    </row>
    <row r="28" spans="1:28" ht="15.75" x14ac:dyDescent="0.25">
      <c r="A28" s="100" t="s">
        <v>106</v>
      </c>
      <c r="B28" s="101">
        <v>5</v>
      </c>
      <c r="C28" s="102">
        <v>0.65436879872699272</v>
      </c>
      <c r="D28" s="101">
        <v>3</v>
      </c>
      <c r="E28" s="103">
        <v>1.5424518368486577</v>
      </c>
      <c r="F28" s="101"/>
      <c r="G28" s="101"/>
      <c r="H28" s="101"/>
      <c r="I28" s="101"/>
      <c r="J28" s="101">
        <v>1</v>
      </c>
      <c r="K28" s="101">
        <v>3.252354650740414</v>
      </c>
      <c r="L28" s="101">
        <v>4</v>
      </c>
      <c r="M28" s="101">
        <v>18.434568005248746</v>
      </c>
      <c r="N28" s="101">
        <v>1</v>
      </c>
      <c r="O28" s="101">
        <v>5.3489858281793996</v>
      </c>
      <c r="P28" s="101">
        <v>1</v>
      </c>
      <c r="Q28" s="101">
        <v>8.4546165536065576</v>
      </c>
      <c r="R28" s="101"/>
      <c r="S28" s="101"/>
      <c r="T28" s="101">
        <v>15</v>
      </c>
      <c r="U28" s="102">
        <v>37.687345673350769</v>
      </c>
      <c r="AA28" s="20">
        <v>42.653425006366184</v>
      </c>
      <c r="AB28" s="12">
        <v>9</v>
      </c>
    </row>
    <row r="29" spans="1:28" ht="15.75" x14ac:dyDescent="0.25">
      <c r="A29" s="104" t="s">
        <v>138</v>
      </c>
      <c r="B29" s="105">
        <v>257</v>
      </c>
      <c r="C29" s="106">
        <v>47.21835373618994</v>
      </c>
      <c r="D29" s="105">
        <v>101</v>
      </c>
      <c r="E29" s="107">
        <v>57.377536313477101</v>
      </c>
      <c r="F29" s="105">
        <v>89</v>
      </c>
      <c r="G29" s="106">
        <v>107.84463578569736</v>
      </c>
      <c r="H29" s="105">
        <v>47</v>
      </c>
      <c r="I29" s="106">
        <v>95.844264712684605</v>
      </c>
      <c r="J29" s="105">
        <v>42</v>
      </c>
      <c r="K29" s="106">
        <v>129.46541702146658</v>
      </c>
      <c r="L29" s="105">
        <v>31</v>
      </c>
      <c r="M29" s="106">
        <v>135.90204879044012</v>
      </c>
      <c r="N29" s="105">
        <v>17</v>
      </c>
      <c r="O29" s="106">
        <v>102.60831924686319</v>
      </c>
      <c r="P29" s="105">
        <v>15</v>
      </c>
      <c r="Q29" s="106">
        <v>133.39030070734734</v>
      </c>
      <c r="R29" s="105">
        <v>4</v>
      </c>
      <c r="S29" s="106">
        <v>67.240083271381238</v>
      </c>
      <c r="T29" s="105">
        <v>603</v>
      </c>
      <c r="U29" s="106">
        <v>876.89095958554742</v>
      </c>
      <c r="AA29" s="20">
        <v>46.791443850267378</v>
      </c>
      <c r="AB29" s="12">
        <v>12</v>
      </c>
    </row>
    <row r="30" spans="1:28" ht="15.75" x14ac:dyDescent="0.25">
      <c r="AA30" s="20">
        <v>16.870384517443341</v>
      </c>
      <c r="AB30" s="12">
        <v>4</v>
      </c>
    </row>
    <row r="31" spans="1:28" ht="15.75" x14ac:dyDescent="0.25">
      <c r="U31" s="18">
        <f>U29/8.981</f>
        <v>97.638454468939699</v>
      </c>
      <c r="AA31" s="20">
        <v>43.926661573720395</v>
      </c>
      <c r="AB31" s="12">
        <v>8</v>
      </c>
    </row>
    <row r="32" spans="1:28" ht="15.75" x14ac:dyDescent="0.25">
      <c r="B32">
        <v>257</v>
      </c>
      <c r="AA32" s="20">
        <v>33.422459893048128</v>
      </c>
      <c r="AB32" s="12">
        <v>12</v>
      </c>
    </row>
    <row r="33" spans="2:28" ht="15.75" x14ac:dyDescent="0.25">
      <c r="B33">
        <v>101</v>
      </c>
      <c r="AA33" s="20">
        <v>52.839317545199897</v>
      </c>
      <c r="AB33" s="12">
        <v>12</v>
      </c>
    </row>
    <row r="34" spans="2:28" ht="15.75" x14ac:dyDescent="0.25">
      <c r="B34">
        <v>89</v>
      </c>
      <c r="AA34" s="20">
        <v>22.281639928698752</v>
      </c>
      <c r="AB34" s="12">
        <v>7</v>
      </c>
    </row>
    <row r="35" spans="2:28" ht="15.75" x14ac:dyDescent="0.25">
      <c r="B35">
        <v>47</v>
      </c>
      <c r="AA35" s="20">
        <v>17.825311942959001</v>
      </c>
      <c r="AB35" s="12">
        <v>7</v>
      </c>
    </row>
    <row r="36" spans="2:28" ht="15.75" x14ac:dyDescent="0.25">
      <c r="B36">
        <v>42</v>
      </c>
      <c r="AA36" s="20">
        <v>13.050674815380697</v>
      </c>
      <c r="AB36" s="12">
        <v>6</v>
      </c>
    </row>
    <row r="37" spans="2:28" ht="15.75" x14ac:dyDescent="0.25">
      <c r="B37">
        <v>31</v>
      </c>
      <c r="AA37" s="20">
        <v>35.0140056022409</v>
      </c>
      <c r="AB37" s="12">
        <v>8</v>
      </c>
    </row>
    <row r="38" spans="2:28" ht="15.75" x14ac:dyDescent="0.25">
      <c r="B38">
        <v>17</v>
      </c>
      <c r="AA38" s="20">
        <v>44.563279857397504</v>
      </c>
      <c r="AB38" s="12">
        <v>12</v>
      </c>
    </row>
    <row r="39" spans="2:28" ht="15.75" x14ac:dyDescent="0.25">
      <c r="B39">
        <v>15</v>
      </c>
      <c r="AA39" s="20">
        <v>10.504201680672269</v>
      </c>
      <c r="AB39" s="12">
        <v>7</v>
      </c>
    </row>
    <row r="40" spans="2:28" ht="15.75" x14ac:dyDescent="0.25">
      <c r="B40">
        <v>4</v>
      </c>
      <c r="AA40" s="20">
        <v>35.0140056022409</v>
      </c>
      <c r="AB40" s="12">
        <v>8</v>
      </c>
    </row>
    <row r="41" spans="2:28" ht="15.75" x14ac:dyDescent="0.25">
      <c r="AA41" s="20">
        <v>10.504201680672269</v>
      </c>
      <c r="AB41" s="12">
        <v>3</v>
      </c>
    </row>
    <row r="42" spans="2:28" ht="15.75" x14ac:dyDescent="0.25">
      <c r="AA42" s="20">
        <v>22.599949070537306</v>
      </c>
      <c r="AB42" s="12">
        <v>6</v>
      </c>
    </row>
    <row r="43" spans="2:28" ht="15.75" x14ac:dyDescent="0.25">
      <c r="AA43" s="20">
        <v>41.380188439011967</v>
      </c>
      <c r="AB43" s="12">
        <v>12</v>
      </c>
    </row>
    <row r="44" spans="2:28" ht="15.75" x14ac:dyDescent="0.25">
      <c r="AA44" s="20">
        <v>40.425261013496311</v>
      </c>
      <c r="AB44" s="12">
        <v>10</v>
      </c>
    </row>
    <row r="45" spans="2:28" ht="15.75" x14ac:dyDescent="0.25">
      <c r="AA45" s="20">
        <v>50.929462694168578</v>
      </c>
      <c r="AB45" s="12">
        <v>8</v>
      </c>
    </row>
    <row r="46" spans="2:28" ht="15.75" x14ac:dyDescent="0.25">
      <c r="AA46" s="20">
        <v>11.45912910618793</v>
      </c>
      <c r="AB46" s="12">
        <v>3</v>
      </c>
    </row>
    <row r="47" spans="2:28" ht="15.75" x14ac:dyDescent="0.25">
      <c r="AA47" s="20">
        <v>27.374586198115612</v>
      </c>
      <c r="AB47" s="12">
        <v>6</v>
      </c>
    </row>
    <row r="48" spans="2:28" ht="15.75" x14ac:dyDescent="0.25">
      <c r="AA48" s="20">
        <v>65.571683218742038</v>
      </c>
      <c r="AB48" s="12">
        <v>12</v>
      </c>
    </row>
    <row r="49" spans="27:28" ht="15.75" x14ac:dyDescent="0.25">
      <c r="AA49" s="20">
        <v>23.236567354214415</v>
      </c>
      <c r="AB49" s="12">
        <v>3</v>
      </c>
    </row>
    <row r="50" spans="27:28" ht="15.75" x14ac:dyDescent="0.25">
      <c r="AA50" s="20">
        <v>57.295645530939652</v>
      </c>
      <c r="AB50" s="12">
        <v>13</v>
      </c>
    </row>
    <row r="51" spans="27:28" ht="15.75" x14ac:dyDescent="0.25">
      <c r="AA51" s="20">
        <v>17.50700280112045</v>
      </c>
      <c r="AB51" s="12">
        <v>6</v>
      </c>
    </row>
    <row r="52" spans="27:28" ht="15.75" x14ac:dyDescent="0.25">
      <c r="AA52" s="20">
        <v>25.464731347084289</v>
      </c>
      <c r="AB52" s="12">
        <v>7</v>
      </c>
    </row>
    <row r="53" spans="27:28" ht="15.75" x14ac:dyDescent="0.25">
      <c r="AA53" s="20">
        <v>13.368983957219251</v>
      </c>
      <c r="AB53" s="12">
        <v>3</v>
      </c>
    </row>
    <row r="54" spans="27:28" ht="15.75" x14ac:dyDescent="0.25">
      <c r="AA54" s="20">
        <v>19.098548510313215</v>
      </c>
      <c r="AB54" s="12">
        <v>7</v>
      </c>
    </row>
    <row r="55" spans="27:28" ht="15.75" x14ac:dyDescent="0.25">
      <c r="AA55" s="20">
        <v>11.140819964349376</v>
      </c>
      <c r="AB55" s="12">
        <v>4</v>
      </c>
    </row>
    <row r="56" spans="27:28" ht="15.75" x14ac:dyDescent="0.25">
      <c r="AA56" s="20">
        <v>11.45912910618793</v>
      </c>
      <c r="AB56" s="12">
        <v>4</v>
      </c>
    </row>
    <row r="57" spans="27:28" ht="15.75" x14ac:dyDescent="0.25">
      <c r="AA57" s="20">
        <v>57.295645530939652</v>
      </c>
      <c r="AB57" s="12">
        <v>12</v>
      </c>
    </row>
    <row r="58" spans="27:28" ht="15.75" x14ac:dyDescent="0.25">
      <c r="AA58" s="20">
        <v>47.746371275783041</v>
      </c>
      <c r="AB58" s="12">
        <v>9</v>
      </c>
    </row>
    <row r="59" spans="27:28" ht="15.75" x14ac:dyDescent="0.25">
      <c r="AA59" s="20">
        <v>52.521008403361343</v>
      </c>
      <c r="AB59" s="12">
        <v>10</v>
      </c>
    </row>
    <row r="60" spans="27:28" ht="15.75" x14ac:dyDescent="0.25">
      <c r="AA60" s="20">
        <v>58.887191240132417</v>
      </c>
      <c r="AB60" s="12">
        <v>10</v>
      </c>
    </row>
    <row r="61" spans="27:28" ht="15.75" x14ac:dyDescent="0.25">
      <c r="AA61" s="20">
        <v>54.112554112554115</v>
      </c>
      <c r="AB61" s="12">
        <v>12</v>
      </c>
    </row>
    <row r="62" spans="27:28" ht="15.75" x14ac:dyDescent="0.25">
      <c r="AA62" s="20">
        <v>12.41405653170359</v>
      </c>
      <c r="AB62" s="12">
        <v>7</v>
      </c>
    </row>
    <row r="63" spans="27:28" ht="15.75" x14ac:dyDescent="0.25">
      <c r="AA63" s="20">
        <v>11.45912910618793</v>
      </c>
      <c r="AB63" s="12">
        <v>3</v>
      </c>
    </row>
    <row r="64" spans="27:28" ht="15.75" x14ac:dyDescent="0.25">
      <c r="AA64" s="20">
        <v>17.188693659281896</v>
      </c>
      <c r="AB64" s="12">
        <v>3</v>
      </c>
    </row>
    <row r="65" spans="27:28" ht="15.75" x14ac:dyDescent="0.25">
      <c r="AA65" s="20">
        <v>50.929462694168578</v>
      </c>
      <c r="AB65" s="12">
        <v>3</v>
      </c>
    </row>
    <row r="66" spans="27:28" ht="15.75" x14ac:dyDescent="0.25">
      <c r="AA66" s="20">
        <v>10.504201680672269</v>
      </c>
      <c r="AB66" s="12">
        <v>7</v>
      </c>
    </row>
    <row r="67" spans="27:28" ht="15.75" x14ac:dyDescent="0.25">
      <c r="AA67" s="20">
        <v>16.552075375604787</v>
      </c>
      <c r="AB67" s="12">
        <v>2</v>
      </c>
    </row>
    <row r="68" spans="27:28" ht="15.75" x14ac:dyDescent="0.25">
      <c r="AA68" s="20">
        <v>31.830914183855359</v>
      </c>
      <c r="AB68" s="12">
        <v>5</v>
      </c>
    </row>
    <row r="69" spans="27:28" ht="15.75" x14ac:dyDescent="0.25">
      <c r="AA69" s="20">
        <v>30.8759867583397</v>
      </c>
      <c r="AB69" s="12">
        <v>8</v>
      </c>
    </row>
    <row r="70" spans="27:28" ht="15.75" x14ac:dyDescent="0.25">
      <c r="AA70" s="20">
        <v>13.687293099057806</v>
      </c>
      <c r="AB70" s="12">
        <v>8</v>
      </c>
    </row>
    <row r="71" spans="27:28" ht="15.75" x14ac:dyDescent="0.25">
      <c r="AA71" s="20">
        <v>38.833715304303539</v>
      </c>
      <c r="AB71" s="12">
        <v>4</v>
      </c>
    </row>
    <row r="72" spans="27:28" ht="15.75" x14ac:dyDescent="0.25">
      <c r="AA72" s="20">
        <v>45.518207282913167</v>
      </c>
      <c r="AB72" s="12">
        <v>8</v>
      </c>
    </row>
    <row r="73" spans="27:28" ht="15.75" x14ac:dyDescent="0.25">
      <c r="AA73" s="20">
        <v>13.050674815380697</v>
      </c>
      <c r="AB73" s="12">
        <v>8</v>
      </c>
    </row>
    <row r="74" spans="27:28" ht="15.75" x14ac:dyDescent="0.25">
      <c r="AA74" s="20">
        <v>29.92105933282404</v>
      </c>
      <c r="AB74" s="12">
        <v>3</v>
      </c>
    </row>
    <row r="75" spans="27:28" ht="15.75" x14ac:dyDescent="0.25">
      <c r="AA75" s="20">
        <v>41.380188439011967</v>
      </c>
      <c r="AB75" s="12">
        <v>7</v>
      </c>
    </row>
    <row r="76" spans="27:28" ht="15.75" x14ac:dyDescent="0.25">
      <c r="AA76" s="20">
        <v>18.46193022663611</v>
      </c>
      <c r="AB76" s="12">
        <v>3</v>
      </c>
    </row>
    <row r="77" spans="27:28" ht="15.75" x14ac:dyDescent="0.25">
      <c r="AA77" s="20">
        <v>58.568882098293862</v>
      </c>
      <c r="AB77" s="12">
        <v>6</v>
      </c>
    </row>
    <row r="78" spans="27:28" ht="15.75" x14ac:dyDescent="0.25">
      <c r="AA78" s="20">
        <v>10.822510822510823</v>
      </c>
      <c r="AB78" s="12">
        <v>2</v>
      </c>
    </row>
    <row r="79" spans="27:28" ht="15.75" x14ac:dyDescent="0.25">
      <c r="AA79" s="20">
        <v>18.143621084797555</v>
      </c>
      <c r="AB79" s="12">
        <v>3</v>
      </c>
    </row>
    <row r="80" spans="27:28" ht="15.75" x14ac:dyDescent="0.25">
      <c r="AA80" s="20">
        <v>17.188693659281896</v>
      </c>
      <c r="AB80" s="12">
        <v>3</v>
      </c>
    </row>
    <row r="81" spans="27:28" ht="15.75" x14ac:dyDescent="0.25">
      <c r="AA81" s="20">
        <v>27.056277056277057</v>
      </c>
      <c r="AB81" s="12">
        <v>5</v>
      </c>
    </row>
    <row r="82" spans="27:28" ht="15.75" x14ac:dyDescent="0.25">
      <c r="AA82" s="20">
        <v>12.095747389865037</v>
      </c>
      <c r="AB82" s="12">
        <v>3</v>
      </c>
    </row>
    <row r="83" spans="27:28" ht="15.75" x14ac:dyDescent="0.25">
      <c r="AA83" s="20">
        <v>67.481538069773364</v>
      </c>
      <c r="AB83" s="12">
        <v>8</v>
      </c>
    </row>
    <row r="84" spans="27:28" ht="15.75" x14ac:dyDescent="0.25">
      <c r="AA84" s="20">
        <v>50.929462694168578</v>
      </c>
      <c r="AB84" s="12">
        <v>8</v>
      </c>
    </row>
    <row r="85" spans="27:28" ht="15.75" x14ac:dyDescent="0.25">
      <c r="AA85" s="20">
        <v>57.295645530939652</v>
      </c>
      <c r="AB85" s="12">
        <v>10</v>
      </c>
    </row>
    <row r="86" spans="27:28" ht="15.75" x14ac:dyDescent="0.25">
      <c r="AA86" s="20">
        <v>12.732365673542144</v>
      </c>
      <c r="AB86" s="12">
        <v>3</v>
      </c>
    </row>
    <row r="87" spans="27:28" ht="15.75" x14ac:dyDescent="0.25">
      <c r="AA87" s="20">
        <v>10.504201680672269</v>
      </c>
      <c r="AB87" s="12">
        <v>3</v>
      </c>
    </row>
    <row r="88" spans="27:28" ht="15.75" x14ac:dyDescent="0.25">
      <c r="AA88" s="20">
        <v>10.504201680672269</v>
      </c>
      <c r="AB88" s="12">
        <v>3</v>
      </c>
    </row>
    <row r="89" spans="27:28" ht="15.75" x14ac:dyDescent="0.25">
      <c r="AA89" s="20">
        <v>44.563279857397504</v>
      </c>
      <c r="AB89" s="12">
        <v>8</v>
      </c>
    </row>
    <row r="90" spans="27:28" ht="15.75" x14ac:dyDescent="0.25">
      <c r="AA90" s="20">
        <v>49.337916984975813</v>
      </c>
      <c r="AB90" s="12">
        <v>8</v>
      </c>
    </row>
    <row r="91" spans="27:28" ht="15.75" x14ac:dyDescent="0.25">
      <c r="AA91" s="20">
        <v>84.033613445378151</v>
      </c>
      <c r="AB91" s="12">
        <v>10</v>
      </c>
    </row>
    <row r="92" spans="27:28" ht="15.75" x14ac:dyDescent="0.25">
      <c r="AA92" s="20">
        <v>12.732365673542144</v>
      </c>
      <c r="AB92" s="12">
        <v>4</v>
      </c>
    </row>
    <row r="93" spans="27:28" ht="15.75" x14ac:dyDescent="0.25">
      <c r="AA93" s="20">
        <v>21.645021645021647</v>
      </c>
      <c r="AB93" s="12">
        <v>5</v>
      </c>
    </row>
    <row r="94" spans="27:28" ht="15.75" x14ac:dyDescent="0.25">
      <c r="AA94" s="20">
        <v>34.059078176725237</v>
      </c>
      <c r="AB94" s="12">
        <v>7</v>
      </c>
    </row>
    <row r="95" spans="27:28" ht="15.75" x14ac:dyDescent="0.25">
      <c r="AA95" s="20">
        <v>66.844919786096256</v>
      </c>
      <c r="AB95" s="12">
        <v>8</v>
      </c>
    </row>
    <row r="96" spans="27:28" ht="15.75" x14ac:dyDescent="0.25">
      <c r="AA96" s="20">
        <v>16.552075375604787</v>
      </c>
      <c r="AB96" s="12">
        <v>3</v>
      </c>
    </row>
    <row r="97" spans="27:28" ht="15.75" x14ac:dyDescent="0.25">
      <c r="AA97" s="20">
        <v>30.239368474662594</v>
      </c>
      <c r="AB97" s="12">
        <v>6</v>
      </c>
    </row>
    <row r="98" spans="27:28" ht="15.75" x14ac:dyDescent="0.25">
      <c r="AA98" s="20">
        <v>11.140819964349376</v>
      </c>
      <c r="AB98" s="12">
        <v>3</v>
      </c>
    </row>
    <row r="99" spans="27:28" ht="15.75" x14ac:dyDescent="0.25">
      <c r="AA99" s="20">
        <v>10.504201680672269</v>
      </c>
      <c r="AB99" s="12">
        <v>3</v>
      </c>
    </row>
    <row r="100" spans="27:28" ht="15.75" x14ac:dyDescent="0.25">
      <c r="AA100" s="20">
        <v>19.416857652151769</v>
      </c>
      <c r="AB100" s="12">
        <v>4</v>
      </c>
    </row>
    <row r="101" spans="27:28" ht="15.75" x14ac:dyDescent="0.25">
      <c r="AA101" s="20">
        <v>32.149223325693917</v>
      </c>
      <c r="AB101" s="12">
        <v>5</v>
      </c>
    </row>
    <row r="102" spans="27:28" ht="15.75" x14ac:dyDescent="0.25">
      <c r="AA102" s="20">
        <v>22.281639928698752</v>
      </c>
      <c r="AB102" s="12">
        <v>5</v>
      </c>
    </row>
    <row r="103" spans="27:28" ht="15.75" x14ac:dyDescent="0.25">
      <c r="AA103" s="20">
        <v>19.735166793990324</v>
      </c>
      <c r="AB103" s="12">
        <v>4</v>
      </c>
    </row>
    <row r="104" spans="27:28" ht="15.75" x14ac:dyDescent="0.25">
      <c r="AA104" s="20">
        <v>11.140819964349376</v>
      </c>
      <c r="AB104" s="12">
        <v>4</v>
      </c>
    </row>
    <row r="105" spans="27:28" ht="15.75" x14ac:dyDescent="0.25">
      <c r="AA105" s="20">
        <v>14.323911382734913</v>
      </c>
      <c r="AB105" s="12">
        <v>4</v>
      </c>
    </row>
    <row r="106" spans="27:28" ht="15.75" x14ac:dyDescent="0.25">
      <c r="AA106" s="20">
        <v>10.185892538833716</v>
      </c>
      <c r="AB106" s="12">
        <v>3</v>
      </c>
    </row>
    <row r="107" spans="27:28" ht="15.75" x14ac:dyDescent="0.25">
      <c r="AA107" s="20">
        <v>11.45912910618793</v>
      </c>
      <c r="AB107" s="12">
        <v>3</v>
      </c>
    </row>
    <row r="108" spans="27:28" ht="15.75" x14ac:dyDescent="0.25">
      <c r="AA108" s="20">
        <v>10.504201680672269</v>
      </c>
      <c r="AB108" s="12">
        <v>3</v>
      </c>
    </row>
    <row r="109" spans="27:28" ht="15.75" x14ac:dyDescent="0.25">
      <c r="AA109" s="20">
        <v>11.45912910618793</v>
      </c>
      <c r="AB109" s="12">
        <v>3</v>
      </c>
    </row>
    <row r="110" spans="27:28" ht="15.75" x14ac:dyDescent="0.25">
      <c r="AA110" s="20">
        <v>10.504201680672269</v>
      </c>
      <c r="AB110" s="12">
        <v>3</v>
      </c>
    </row>
    <row r="111" spans="27:28" ht="15.75" x14ac:dyDescent="0.25">
      <c r="AA111" s="20">
        <v>21.963330786860197</v>
      </c>
      <c r="AB111" s="12">
        <v>5</v>
      </c>
    </row>
    <row r="112" spans="27:28" ht="15.75" x14ac:dyDescent="0.25">
      <c r="AA112" s="20">
        <v>11.45912910618793</v>
      </c>
      <c r="AB112" s="12">
        <v>3</v>
      </c>
    </row>
    <row r="113" spans="27:28" ht="15.75" x14ac:dyDescent="0.25">
      <c r="AA113" s="20">
        <v>10.822510822510823</v>
      </c>
      <c r="AB113" s="12">
        <v>3</v>
      </c>
    </row>
    <row r="114" spans="27:28" ht="15.75" x14ac:dyDescent="0.25">
      <c r="AA114" s="20">
        <v>11.140819964349376</v>
      </c>
      <c r="AB114" s="12">
        <v>3</v>
      </c>
    </row>
    <row r="115" spans="27:28" ht="15.75" x14ac:dyDescent="0.25">
      <c r="AA115" s="20">
        <v>11.140819964349376</v>
      </c>
      <c r="AB115" s="12">
        <v>3</v>
      </c>
    </row>
    <row r="116" spans="27:28" ht="15.75" x14ac:dyDescent="0.25">
      <c r="AA116" s="20">
        <v>10.504201680672269</v>
      </c>
      <c r="AB116" s="12">
        <v>3</v>
      </c>
    </row>
    <row r="117" spans="27:28" ht="15.75" x14ac:dyDescent="0.25">
      <c r="AA117" s="20">
        <v>15.91545709192768</v>
      </c>
      <c r="AB117" s="12">
        <v>5</v>
      </c>
    </row>
    <row r="118" spans="27:28" ht="15.75" x14ac:dyDescent="0.25">
      <c r="AA118" s="20">
        <v>24.82811306340718</v>
      </c>
      <c r="AB118" s="12">
        <v>7</v>
      </c>
    </row>
    <row r="119" spans="27:28" ht="15.75" x14ac:dyDescent="0.25">
      <c r="AA119" s="20">
        <v>22.918258212375861</v>
      </c>
      <c r="AB119" s="12">
        <v>7</v>
      </c>
    </row>
    <row r="120" spans="27:28" ht="15.75" x14ac:dyDescent="0.25">
      <c r="AA120" s="20">
        <v>30.557677616501145</v>
      </c>
      <c r="AB120" s="12">
        <v>5</v>
      </c>
    </row>
    <row r="121" spans="27:28" ht="15.75" x14ac:dyDescent="0.25">
      <c r="AA121" s="20">
        <v>63.025210084033617</v>
      </c>
      <c r="AB121" s="12">
        <v>14</v>
      </c>
    </row>
    <row r="122" spans="27:28" ht="15.75" x14ac:dyDescent="0.25">
      <c r="AA122" s="20">
        <v>70.982938629997449</v>
      </c>
      <c r="AB122" s="12">
        <v>15</v>
      </c>
    </row>
    <row r="123" spans="27:28" ht="15.75" x14ac:dyDescent="0.25">
      <c r="AA123" s="20">
        <v>12.41405653170359</v>
      </c>
      <c r="AB123" s="12">
        <v>3</v>
      </c>
    </row>
    <row r="124" spans="27:28" ht="15.75" x14ac:dyDescent="0.25">
      <c r="AA124" s="20">
        <v>24.509803921568629</v>
      </c>
      <c r="AB124" s="12">
        <v>3</v>
      </c>
    </row>
    <row r="125" spans="27:28" ht="15.75" x14ac:dyDescent="0.25">
      <c r="AA125" s="20">
        <v>10.504201680672269</v>
      </c>
      <c r="AB125" s="12">
        <v>4</v>
      </c>
    </row>
    <row r="126" spans="27:28" ht="15.75" x14ac:dyDescent="0.25">
      <c r="AA126" s="20">
        <v>16.552075375604787</v>
      </c>
      <c r="AB126" s="12">
        <v>4</v>
      </c>
    </row>
    <row r="127" spans="27:28" ht="15.75" x14ac:dyDescent="0.25">
      <c r="AA127" s="20">
        <v>24.509803921568629</v>
      </c>
      <c r="AB127" s="12">
        <v>6</v>
      </c>
    </row>
    <row r="128" spans="27:28" ht="15.75" x14ac:dyDescent="0.25">
      <c r="AA128" s="20">
        <v>12.732365673542144</v>
      </c>
      <c r="AB128" s="12">
        <v>3</v>
      </c>
    </row>
    <row r="129" spans="27:28" ht="15.75" x14ac:dyDescent="0.25">
      <c r="AA129" s="20">
        <v>10.504201680672269</v>
      </c>
      <c r="AB129" s="12">
        <v>3</v>
      </c>
    </row>
    <row r="130" spans="27:28" ht="15.75" x14ac:dyDescent="0.25">
      <c r="AA130" s="20">
        <v>10.504201680672269</v>
      </c>
      <c r="AB130" s="12">
        <v>3</v>
      </c>
    </row>
    <row r="131" spans="27:28" ht="15.75" x14ac:dyDescent="0.25">
      <c r="AA131" s="20">
        <v>22.281639928698752</v>
      </c>
      <c r="AB131" s="12">
        <v>4</v>
      </c>
    </row>
    <row r="132" spans="27:28" ht="15.75" x14ac:dyDescent="0.25">
      <c r="AA132" s="20">
        <v>10.822510822510823</v>
      </c>
      <c r="AB132" s="12">
        <v>3</v>
      </c>
    </row>
    <row r="133" spans="27:28" ht="15.75" x14ac:dyDescent="0.25">
      <c r="AA133" s="20">
        <v>12.41405653170359</v>
      </c>
      <c r="AB133" s="12">
        <v>3</v>
      </c>
    </row>
    <row r="134" spans="27:28" ht="15.75" x14ac:dyDescent="0.25">
      <c r="AA134" s="20">
        <v>10.504201680672269</v>
      </c>
      <c r="AB134" s="12">
        <v>2</v>
      </c>
    </row>
    <row r="135" spans="27:28" ht="15.75" x14ac:dyDescent="0.25">
      <c r="AA135" s="20">
        <v>11.140819964349376</v>
      </c>
      <c r="AB135" s="12">
        <v>3</v>
      </c>
    </row>
    <row r="136" spans="27:28" ht="15.75" x14ac:dyDescent="0.25">
      <c r="AA136" s="20">
        <v>35.0140056022409</v>
      </c>
      <c r="AB136" s="12">
        <v>4</v>
      </c>
    </row>
    <row r="137" spans="27:28" ht="15.75" x14ac:dyDescent="0.25">
      <c r="AA137" s="20">
        <v>17.188693659281896</v>
      </c>
      <c r="AB137" s="12">
        <v>4</v>
      </c>
    </row>
    <row r="138" spans="27:28" ht="15.75" x14ac:dyDescent="0.25">
      <c r="AA138" s="20">
        <v>18.143621084797555</v>
      </c>
      <c r="AB138" s="12">
        <v>4</v>
      </c>
    </row>
    <row r="139" spans="27:28" ht="15.75" x14ac:dyDescent="0.25">
      <c r="AA139" s="20">
        <v>11.45912910618793</v>
      </c>
      <c r="AB139" s="12">
        <v>3</v>
      </c>
    </row>
    <row r="140" spans="27:28" ht="15.75" x14ac:dyDescent="0.25">
      <c r="AA140" s="20">
        <v>111.40819964349376</v>
      </c>
      <c r="AB140" s="12">
        <v>16</v>
      </c>
    </row>
    <row r="141" spans="27:28" ht="15.75" x14ac:dyDescent="0.25">
      <c r="AA141" s="20">
        <v>20.690094219505983</v>
      </c>
      <c r="AB141" s="12">
        <v>5</v>
      </c>
    </row>
    <row r="142" spans="27:28" ht="15.75" x14ac:dyDescent="0.25">
      <c r="AA142" s="20">
        <v>11.140819964349376</v>
      </c>
      <c r="AB142" s="12">
        <v>5</v>
      </c>
    </row>
    <row r="143" spans="27:28" ht="15.75" x14ac:dyDescent="0.25">
      <c r="AA143" s="20">
        <v>127.32365673542144</v>
      </c>
      <c r="AB143" s="12">
        <v>25</v>
      </c>
    </row>
    <row r="144" spans="27:28" ht="15.75" x14ac:dyDescent="0.25">
      <c r="AA144" s="20">
        <v>17.188693659281896</v>
      </c>
      <c r="AB144" s="12">
        <v>6</v>
      </c>
    </row>
    <row r="145" spans="27:28" ht="15.75" x14ac:dyDescent="0.25">
      <c r="AA145" s="20">
        <v>66.526610644257701</v>
      </c>
      <c r="AB145" s="12">
        <v>14</v>
      </c>
    </row>
    <row r="146" spans="27:28" ht="15.75" x14ac:dyDescent="0.25">
      <c r="AA146" s="20">
        <v>114.5912910618793</v>
      </c>
      <c r="AB146" s="12">
        <v>17</v>
      </c>
    </row>
    <row r="147" spans="27:28" ht="15.75" x14ac:dyDescent="0.25">
      <c r="AA147" s="20">
        <v>32.785841609371019</v>
      </c>
      <c r="AB147" s="12">
        <v>12</v>
      </c>
    </row>
    <row r="148" spans="27:28" ht="15.75" x14ac:dyDescent="0.25">
      <c r="AA148" s="20">
        <v>14.96052966641202</v>
      </c>
      <c r="AB148" s="12">
        <v>4</v>
      </c>
    </row>
    <row r="149" spans="27:28" ht="15.75" x14ac:dyDescent="0.25">
      <c r="AA149" s="20">
        <v>26.101349630761394</v>
      </c>
      <c r="AB149" s="12">
        <v>6</v>
      </c>
    </row>
    <row r="150" spans="27:28" ht="15.75" x14ac:dyDescent="0.25">
      <c r="AA150" s="20">
        <v>78.62235803412274</v>
      </c>
      <c r="AB150" s="12">
        <v>17</v>
      </c>
    </row>
    <row r="151" spans="27:28" ht="15.75" x14ac:dyDescent="0.25">
      <c r="AA151" s="20">
        <v>14.005602240896359</v>
      </c>
      <c r="AB151" s="12">
        <v>6</v>
      </c>
    </row>
    <row r="152" spans="27:28" ht="15.75" x14ac:dyDescent="0.25">
      <c r="AA152" s="20">
        <v>16.552075375604787</v>
      </c>
      <c r="AB152" s="12">
        <v>5</v>
      </c>
    </row>
    <row r="153" spans="27:28" ht="15.75" x14ac:dyDescent="0.25">
      <c r="AA153" s="20">
        <v>12.41405653170359</v>
      </c>
      <c r="AB153" s="12">
        <v>3</v>
      </c>
    </row>
    <row r="154" spans="27:28" ht="15.75" x14ac:dyDescent="0.25">
      <c r="AA154" s="20">
        <v>28.647822765469826</v>
      </c>
      <c r="AB154" s="12">
        <v>10</v>
      </c>
    </row>
    <row r="155" spans="27:28" ht="15.75" x14ac:dyDescent="0.25">
      <c r="AA155" s="20">
        <v>59.205500381970971</v>
      </c>
      <c r="AB155" s="12">
        <v>7</v>
      </c>
    </row>
    <row r="156" spans="27:28" ht="15.75" x14ac:dyDescent="0.25">
      <c r="AA156" s="20">
        <v>12.732365673542144</v>
      </c>
      <c r="AB156" s="12">
        <v>3</v>
      </c>
    </row>
    <row r="157" spans="27:28" ht="15.75" x14ac:dyDescent="0.25">
      <c r="AA157" s="20">
        <v>17.50700280112045</v>
      </c>
      <c r="AB157" s="12">
        <v>7</v>
      </c>
    </row>
    <row r="158" spans="27:28" ht="15.75" x14ac:dyDescent="0.25">
      <c r="AA158" s="20">
        <v>89.126559714795007</v>
      </c>
      <c r="AB158" s="12">
        <v>10</v>
      </c>
    </row>
    <row r="159" spans="27:28" ht="15.75" x14ac:dyDescent="0.25">
      <c r="AA159" s="20">
        <v>16.552075375604787</v>
      </c>
      <c r="AB159" s="12">
        <v>4</v>
      </c>
    </row>
    <row r="160" spans="27:28" ht="15.75" x14ac:dyDescent="0.25">
      <c r="AA160" s="20">
        <v>18.143621084797555</v>
      </c>
      <c r="AB160" s="12">
        <v>5</v>
      </c>
    </row>
    <row r="161" spans="27:28" ht="15.75" x14ac:dyDescent="0.25">
      <c r="AA161" s="20">
        <v>21.645021645021647</v>
      </c>
      <c r="AB161" s="12">
        <v>7</v>
      </c>
    </row>
    <row r="162" spans="27:28" ht="15.75" x14ac:dyDescent="0.25">
      <c r="AA162" s="20">
        <v>38.833715304303539</v>
      </c>
      <c r="AB162" s="12">
        <v>9</v>
      </c>
    </row>
    <row r="163" spans="27:28" ht="15.75" x14ac:dyDescent="0.25">
      <c r="AA163" s="20">
        <v>14.323911382734913</v>
      </c>
      <c r="AB163" s="12">
        <v>3</v>
      </c>
    </row>
    <row r="164" spans="27:28" ht="15.75" x14ac:dyDescent="0.25">
      <c r="AA164" s="20">
        <v>28.966131907308377</v>
      </c>
      <c r="AB164" s="12">
        <v>6</v>
      </c>
    </row>
    <row r="165" spans="27:28" ht="15.75" x14ac:dyDescent="0.25">
      <c r="AA165" s="20">
        <v>19.416857652151769</v>
      </c>
      <c r="AB165" s="12">
        <v>3</v>
      </c>
    </row>
    <row r="166" spans="27:28" ht="15.75" x14ac:dyDescent="0.25">
      <c r="AA166" s="20">
        <v>13.050674815380697</v>
      </c>
      <c r="AB166" s="12">
        <v>2</v>
      </c>
    </row>
    <row r="167" spans="27:28" ht="15.75" x14ac:dyDescent="0.25">
      <c r="AA167" s="20">
        <v>45.199898141074613</v>
      </c>
      <c r="AB167" s="12">
        <v>5</v>
      </c>
    </row>
    <row r="168" spans="27:28" ht="15.75" x14ac:dyDescent="0.25">
      <c r="AA168" s="20">
        <v>84.351922587216706</v>
      </c>
      <c r="AB168" s="12">
        <v>16</v>
      </c>
    </row>
    <row r="169" spans="27:28" ht="15.75" x14ac:dyDescent="0.25">
      <c r="AA169" s="20">
        <v>17.50700280112045</v>
      </c>
      <c r="AB169" s="12">
        <v>5</v>
      </c>
    </row>
    <row r="170" spans="27:28" ht="15.75" x14ac:dyDescent="0.25">
      <c r="AA170" s="20">
        <v>20.371785077667433</v>
      </c>
      <c r="AB170" s="12">
        <v>10</v>
      </c>
    </row>
    <row r="171" spans="27:28" ht="15.75" x14ac:dyDescent="0.25">
      <c r="AA171" s="20">
        <v>47.746371275783041</v>
      </c>
      <c r="AB171" s="12">
        <v>10</v>
      </c>
    </row>
    <row r="172" spans="27:28" ht="15.75" x14ac:dyDescent="0.25">
      <c r="AA172" s="20">
        <v>23.236567354214415</v>
      </c>
      <c r="AB172" s="12">
        <v>8</v>
      </c>
    </row>
    <row r="173" spans="27:28" ht="15.75" x14ac:dyDescent="0.25">
      <c r="AA173" s="20">
        <v>12.095747389865037</v>
      </c>
      <c r="AB173" s="12">
        <v>4</v>
      </c>
    </row>
    <row r="174" spans="27:28" ht="15.75" x14ac:dyDescent="0.25">
      <c r="AA174" s="20">
        <v>57.295645530939652</v>
      </c>
      <c r="AB174" s="12">
        <v>14</v>
      </c>
    </row>
    <row r="175" spans="27:28" ht="15.75" x14ac:dyDescent="0.25">
      <c r="AA175" s="20">
        <v>70.0280112044818</v>
      </c>
      <c r="AB175" s="12">
        <v>10</v>
      </c>
    </row>
    <row r="176" spans="27:28" ht="15.75" x14ac:dyDescent="0.25">
      <c r="AA176" s="20">
        <v>11.140819964349376</v>
      </c>
      <c r="AB176" s="12">
        <v>3</v>
      </c>
    </row>
    <row r="177" spans="27:28" ht="15.75" x14ac:dyDescent="0.25">
      <c r="AA177" s="20">
        <v>25.464731347084289</v>
      </c>
      <c r="AB177" s="12">
        <v>5</v>
      </c>
    </row>
    <row r="178" spans="27:28" ht="15.75" x14ac:dyDescent="0.25">
      <c r="AA178" s="20">
        <v>10.504201680672269</v>
      </c>
      <c r="AB178" s="12">
        <v>3</v>
      </c>
    </row>
    <row r="179" spans="27:28" ht="15.75" x14ac:dyDescent="0.25">
      <c r="AA179" s="20">
        <v>10.504201680672269</v>
      </c>
      <c r="AB179" s="12">
        <v>3</v>
      </c>
    </row>
    <row r="180" spans="27:28" ht="15.75" x14ac:dyDescent="0.25">
      <c r="AA180" s="20">
        <v>22.599949070537306</v>
      </c>
      <c r="AB180" s="12">
        <v>7</v>
      </c>
    </row>
    <row r="181" spans="27:28" ht="15.75" x14ac:dyDescent="0.25">
      <c r="AA181" s="20">
        <v>14.642220524573466</v>
      </c>
      <c r="AB181" s="12">
        <v>3</v>
      </c>
    </row>
    <row r="182" spans="27:28" ht="15.75" x14ac:dyDescent="0.25">
      <c r="AA182" s="20">
        <v>21.008403361344538</v>
      </c>
      <c r="AB182" s="12">
        <v>4</v>
      </c>
    </row>
    <row r="183" spans="27:28" ht="15.75" x14ac:dyDescent="0.25">
      <c r="AA183" s="20">
        <v>24.191494779730075</v>
      </c>
      <c r="AB183" s="12">
        <v>5</v>
      </c>
    </row>
    <row r="184" spans="27:28" ht="15.75" x14ac:dyDescent="0.25">
      <c r="AA184" s="20">
        <v>16.870384517443341</v>
      </c>
      <c r="AB184" s="12">
        <v>3</v>
      </c>
    </row>
    <row r="185" spans="27:28" ht="15.75" x14ac:dyDescent="0.25">
      <c r="AA185" s="20">
        <v>9.5492742551566074</v>
      </c>
      <c r="AB185" s="12">
        <v>2</v>
      </c>
    </row>
    <row r="186" spans="27:28" ht="15.75" x14ac:dyDescent="0.25">
      <c r="AA186" s="20">
        <v>19.098548510313215</v>
      </c>
      <c r="AB186" s="12">
        <v>2</v>
      </c>
    </row>
    <row r="187" spans="27:28" ht="15.75" x14ac:dyDescent="0.25">
      <c r="AA187" s="20">
        <v>35.0140056022409</v>
      </c>
      <c r="AB187" s="12">
        <v>10</v>
      </c>
    </row>
    <row r="188" spans="27:28" ht="15.75" x14ac:dyDescent="0.25">
      <c r="AA188" s="20">
        <v>65.253374076903484</v>
      </c>
      <c r="AB188" s="12">
        <v>7</v>
      </c>
    </row>
    <row r="189" spans="27:28" ht="15.75" x14ac:dyDescent="0.25">
      <c r="AA189" s="20">
        <v>10.185892538833716</v>
      </c>
      <c r="AB189" s="12">
        <v>2</v>
      </c>
    </row>
    <row r="190" spans="27:28" ht="15.75" x14ac:dyDescent="0.25">
      <c r="AA190" s="20">
        <v>11.140819964349376</v>
      </c>
      <c r="AB190" s="12">
        <v>4</v>
      </c>
    </row>
    <row r="191" spans="27:28" ht="15.75" x14ac:dyDescent="0.25">
      <c r="AA191" s="20">
        <v>19.098548510313215</v>
      </c>
      <c r="AB191" s="12">
        <v>4</v>
      </c>
    </row>
    <row r="192" spans="27:28" ht="15.75" x14ac:dyDescent="0.25">
      <c r="AA192" s="20">
        <v>76.39419404125286</v>
      </c>
      <c r="AB192" s="12">
        <v>16</v>
      </c>
    </row>
    <row r="193" spans="27:28" ht="15.75" x14ac:dyDescent="0.25">
      <c r="AA193" s="20">
        <v>34.695696460402345</v>
      </c>
      <c r="AB193" s="12">
        <v>7</v>
      </c>
    </row>
    <row r="194" spans="27:28" ht="15.75" x14ac:dyDescent="0.25">
      <c r="AA194" s="20">
        <v>14.642220524573466</v>
      </c>
      <c r="AB194" s="12">
        <v>6</v>
      </c>
    </row>
    <row r="195" spans="27:28" ht="15.75" x14ac:dyDescent="0.25">
      <c r="AA195" s="20">
        <v>78.62235803412274</v>
      </c>
      <c r="AB195" s="12">
        <v>16</v>
      </c>
    </row>
    <row r="196" spans="27:28" ht="15.75" x14ac:dyDescent="0.25">
      <c r="AA196" s="20">
        <v>60.478736949325189</v>
      </c>
      <c r="AB196" s="12">
        <v>15</v>
      </c>
    </row>
    <row r="197" spans="27:28" ht="15.75" x14ac:dyDescent="0.25">
      <c r="AA197" s="20">
        <v>91.036414565826334</v>
      </c>
      <c r="AB197" s="12">
        <v>16</v>
      </c>
    </row>
    <row r="198" spans="27:28" ht="15.75" x14ac:dyDescent="0.25">
      <c r="AA198" s="20">
        <v>44.563279857397504</v>
      </c>
      <c r="AB198" s="12">
        <v>13</v>
      </c>
    </row>
    <row r="199" spans="27:28" ht="15.75" x14ac:dyDescent="0.25">
      <c r="AA199" s="20">
        <v>52.521008403361343</v>
      </c>
      <c r="AB199" s="12">
        <v>9</v>
      </c>
    </row>
    <row r="200" spans="27:28" ht="15.75" x14ac:dyDescent="0.25">
      <c r="AA200" s="20">
        <v>77.985739750445632</v>
      </c>
      <c r="AB200" s="12">
        <v>11</v>
      </c>
    </row>
    <row r="201" spans="27:28" ht="15.75" x14ac:dyDescent="0.25">
      <c r="AA201" s="20">
        <v>15.597147950089127</v>
      </c>
      <c r="AB201" s="12">
        <v>6</v>
      </c>
    </row>
    <row r="202" spans="27:28" ht="15.75" x14ac:dyDescent="0.25">
      <c r="AA202" s="20">
        <v>31.194295900178254</v>
      </c>
      <c r="AB202" s="12">
        <v>5</v>
      </c>
    </row>
    <row r="203" spans="27:28" ht="15.75" x14ac:dyDescent="0.25">
      <c r="AA203" s="20">
        <v>17.50700280112045</v>
      </c>
      <c r="AB203" s="12">
        <v>4</v>
      </c>
    </row>
    <row r="204" spans="27:28" ht="15.75" x14ac:dyDescent="0.25">
      <c r="AA204" s="20">
        <v>55.385790679908325</v>
      </c>
      <c r="AB204" s="12">
        <v>13</v>
      </c>
    </row>
    <row r="205" spans="27:28" ht="15.75" x14ac:dyDescent="0.25">
      <c r="AA205" s="20">
        <v>12.095747389865037</v>
      </c>
      <c r="AB205" s="12">
        <v>3</v>
      </c>
    </row>
    <row r="206" spans="27:28" ht="15.75" x14ac:dyDescent="0.25">
      <c r="AA206" s="20">
        <v>16.233766233766232</v>
      </c>
      <c r="AB206" s="12">
        <v>7</v>
      </c>
    </row>
    <row r="207" spans="27:28" ht="15.75" x14ac:dyDescent="0.25">
      <c r="AA207" s="20">
        <v>60.478736949325189</v>
      </c>
      <c r="AB207" s="12">
        <v>14</v>
      </c>
    </row>
    <row r="208" spans="27:28" ht="15.75" x14ac:dyDescent="0.25">
      <c r="AA208" s="20">
        <v>63.661828367710719</v>
      </c>
      <c r="AB208" s="12">
        <v>14</v>
      </c>
    </row>
    <row r="209" spans="27:28" ht="15.75" x14ac:dyDescent="0.25">
      <c r="AA209" s="20">
        <v>18.46193022663611</v>
      </c>
      <c r="AB209" s="12">
        <v>4</v>
      </c>
    </row>
    <row r="210" spans="27:28" ht="15.75" x14ac:dyDescent="0.25">
      <c r="AA210" s="20">
        <v>13.368983957219251</v>
      </c>
      <c r="AB210" s="12">
        <v>5</v>
      </c>
    </row>
    <row r="211" spans="27:28" ht="15.75" x14ac:dyDescent="0.25">
      <c r="AA211" s="20">
        <v>16.233766233766232</v>
      </c>
      <c r="AB211" s="12">
        <v>4</v>
      </c>
    </row>
    <row r="212" spans="27:28" ht="15.75" x14ac:dyDescent="0.25">
      <c r="AA212" s="20">
        <v>74.484339190221547</v>
      </c>
      <c r="AB212" s="12">
        <v>15</v>
      </c>
    </row>
    <row r="213" spans="27:28" ht="15.75" x14ac:dyDescent="0.25">
      <c r="AA213" s="20">
        <v>15.278838808250573</v>
      </c>
      <c r="AB213" s="12">
        <v>6</v>
      </c>
    </row>
    <row r="214" spans="27:28" ht="15.75" x14ac:dyDescent="0.25">
      <c r="AA214" s="20">
        <v>42.016806722689076</v>
      </c>
      <c r="AB214" s="12">
        <v>12</v>
      </c>
    </row>
    <row r="215" spans="27:28" ht="15.75" x14ac:dyDescent="0.25">
      <c r="AA215" s="20">
        <v>22.918258212375861</v>
      </c>
      <c r="AB215" s="12">
        <v>5</v>
      </c>
    </row>
    <row r="216" spans="27:28" ht="15.75" x14ac:dyDescent="0.25">
      <c r="AA216" s="20">
        <v>70.664629488158894</v>
      </c>
      <c r="AB216" s="12">
        <v>16</v>
      </c>
    </row>
    <row r="217" spans="27:28" ht="15.75" x14ac:dyDescent="0.25">
      <c r="AA217" s="20">
        <v>41.380188439011967</v>
      </c>
      <c r="AB217" s="12">
        <v>14</v>
      </c>
    </row>
    <row r="218" spans="27:28" ht="15.75" x14ac:dyDescent="0.25">
      <c r="AA218" s="20">
        <v>39.470333587980647</v>
      </c>
      <c r="AB218" s="12">
        <v>14</v>
      </c>
    </row>
    <row r="219" spans="27:28" ht="15.75" x14ac:dyDescent="0.25">
      <c r="AA219" s="20">
        <v>36.605551311433665</v>
      </c>
      <c r="AB219" s="12">
        <v>5</v>
      </c>
    </row>
    <row r="220" spans="27:28" ht="15.75" x14ac:dyDescent="0.25">
      <c r="AA220" s="20">
        <v>38.833715304303539</v>
      </c>
      <c r="AB220" s="12">
        <v>14</v>
      </c>
    </row>
    <row r="221" spans="27:28" ht="15.75" x14ac:dyDescent="0.25">
      <c r="AA221" s="20">
        <v>67.481538069773364</v>
      </c>
      <c r="AB221" s="12">
        <v>16</v>
      </c>
    </row>
    <row r="222" spans="27:28" ht="15.75" x14ac:dyDescent="0.25">
      <c r="AA222" s="20">
        <v>31.830914183855359</v>
      </c>
      <c r="AB222" s="12">
        <v>13</v>
      </c>
    </row>
    <row r="223" spans="27:28" ht="15.75" x14ac:dyDescent="0.25">
      <c r="AA223" s="20">
        <v>54.112554112554115</v>
      </c>
      <c r="AB223" s="12">
        <v>15</v>
      </c>
    </row>
    <row r="224" spans="27:28" ht="15.75" x14ac:dyDescent="0.25">
      <c r="AA224" s="20">
        <v>19.098548510313215</v>
      </c>
      <c r="AB224" s="12">
        <v>5</v>
      </c>
    </row>
    <row r="225" spans="27:28" ht="15.75" x14ac:dyDescent="0.25">
      <c r="AA225" s="20">
        <v>62.070282658517954</v>
      </c>
      <c r="AB225" s="12">
        <v>15</v>
      </c>
    </row>
    <row r="226" spans="27:28" ht="15.75" x14ac:dyDescent="0.25">
      <c r="AA226" s="20">
        <v>26.419658772599949</v>
      </c>
      <c r="AB226" s="12">
        <v>5</v>
      </c>
    </row>
    <row r="227" spans="27:28" ht="15.75" x14ac:dyDescent="0.25">
      <c r="AA227" s="20">
        <v>42.653425006366184</v>
      </c>
      <c r="AB227" s="12">
        <v>15</v>
      </c>
    </row>
    <row r="228" spans="27:28" ht="15.75" x14ac:dyDescent="0.25">
      <c r="AA228" s="20">
        <v>11.140819964349376</v>
      </c>
      <c r="AB228" s="12">
        <v>4</v>
      </c>
    </row>
    <row r="229" spans="27:28" ht="15.75" x14ac:dyDescent="0.25">
      <c r="AA229" s="20">
        <v>31.830914183855359</v>
      </c>
      <c r="AB229" s="12">
        <v>8</v>
      </c>
    </row>
    <row r="230" spans="27:28" ht="15.75" x14ac:dyDescent="0.25">
      <c r="AA230" s="20">
        <v>38.833715304303539</v>
      </c>
      <c r="AB230" s="12">
        <v>5</v>
      </c>
    </row>
    <row r="231" spans="27:28" ht="15.75" x14ac:dyDescent="0.25">
      <c r="AA231" s="20">
        <v>36.605551311433665</v>
      </c>
      <c r="AB231" s="12">
        <v>6</v>
      </c>
    </row>
    <row r="232" spans="27:28" ht="15.75" x14ac:dyDescent="0.25">
      <c r="AA232" s="20">
        <v>36.605551311433665</v>
      </c>
      <c r="AB232" s="12">
        <v>8</v>
      </c>
    </row>
    <row r="233" spans="27:28" ht="15.75" x14ac:dyDescent="0.25">
      <c r="AA233" s="20">
        <v>10.504201680672269</v>
      </c>
      <c r="AB233" s="12">
        <v>4</v>
      </c>
    </row>
    <row r="234" spans="27:28" ht="15.75" x14ac:dyDescent="0.25">
      <c r="AA234" s="20">
        <v>43.926661573720395</v>
      </c>
      <c r="AB234" s="12">
        <v>13</v>
      </c>
    </row>
    <row r="235" spans="27:28" ht="15.75" x14ac:dyDescent="0.25">
      <c r="AA235" s="20">
        <v>50.929462694168578</v>
      </c>
      <c r="AB235" s="12">
        <v>14</v>
      </c>
    </row>
    <row r="236" spans="27:28" ht="15.75" x14ac:dyDescent="0.25">
      <c r="AA236" s="20">
        <v>31.830914183855359</v>
      </c>
      <c r="AB236" s="12">
        <v>8</v>
      </c>
    </row>
    <row r="237" spans="27:28" ht="15.75" x14ac:dyDescent="0.25">
      <c r="AA237" s="20">
        <v>10.822510822510823</v>
      </c>
      <c r="AB237" s="12">
        <v>4</v>
      </c>
    </row>
    <row r="238" spans="27:28" ht="15.75" x14ac:dyDescent="0.25">
      <c r="AA238" s="20">
        <v>37.560478736949328</v>
      </c>
      <c r="AB238" s="12">
        <v>8</v>
      </c>
    </row>
    <row r="239" spans="27:28" ht="15.75" x14ac:dyDescent="0.25">
      <c r="AA239" s="20">
        <v>20.371785077667433</v>
      </c>
      <c r="AB239" s="12">
        <v>7</v>
      </c>
    </row>
    <row r="240" spans="27:28" ht="15.75" x14ac:dyDescent="0.25">
      <c r="AA240" s="20">
        <v>10.504201680672269</v>
      </c>
      <c r="AB240" s="12">
        <v>4</v>
      </c>
    </row>
    <row r="241" spans="27:28" ht="15.75" x14ac:dyDescent="0.25">
      <c r="AA241" s="20">
        <v>26.101349630761394</v>
      </c>
      <c r="AB241" s="12">
        <v>6</v>
      </c>
    </row>
    <row r="242" spans="27:28" ht="15.75" x14ac:dyDescent="0.25">
      <c r="AA242" s="20">
        <v>26.737967914438503</v>
      </c>
      <c r="AB242" s="12">
        <v>7</v>
      </c>
    </row>
    <row r="243" spans="27:28" ht="15.75" x14ac:dyDescent="0.25">
      <c r="AA243" s="20">
        <v>32.467532467532465</v>
      </c>
      <c r="AB243" s="12">
        <v>7</v>
      </c>
    </row>
    <row r="244" spans="27:28" ht="15.75" x14ac:dyDescent="0.25">
      <c r="AA244" s="20">
        <v>60.478736949325189</v>
      </c>
      <c r="AB244" s="12">
        <v>13</v>
      </c>
    </row>
    <row r="245" spans="27:28" ht="15.75" x14ac:dyDescent="0.25">
      <c r="AA245" s="20">
        <v>16.233766233766232</v>
      </c>
      <c r="AB245" s="12">
        <v>4</v>
      </c>
    </row>
    <row r="246" spans="27:28" ht="15.75" x14ac:dyDescent="0.25">
      <c r="AA246" s="20">
        <v>31.830914183855359</v>
      </c>
      <c r="AB246" s="12">
        <v>10</v>
      </c>
    </row>
    <row r="247" spans="27:28" ht="15.75" x14ac:dyDescent="0.25">
      <c r="AA247" s="20">
        <v>10.504201680672269</v>
      </c>
      <c r="AB247" s="12">
        <v>3</v>
      </c>
    </row>
    <row r="248" spans="27:28" ht="15.75" x14ac:dyDescent="0.25">
      <c r="AA248" s="20">
        <v>10.504201680672269</v>
      </c>
      <c r="AB248" s="12">
        <v>3</v>
      </c>
    </row>
    <row r="249" spans="27:28" ht="15.75" x14ac:dyDescent="0.25">
      <c r="AA249" s="20">
        <v>12.732365673542144</v>
      </c>
      <c r="AB249" s="12">
        <v>3</v>
      </c>
    </row>
    <row r="250" spans="27:28" ht="15.75" x14ac:dyDescent="0.25">
      <c r="AA250" s="20">
        <v>18.143621084797555</v>
      </c>
      <c r="AB250" s="12">
        <v>5</v>
      </c>
    </row>
    <row r="251" spans="27:28" ht="15.75" x14ac:dyDescent="0.25">
      <c r="AA251" s="20">
        <v>54.112554112554115</v>
      </c>
      <c r="AB251" s="12">
        <v>12</v>
      </c>
    </row>
    <row r="252" spans="27:28" ht="15.75" x14ac:dyDescent="0.25">
      <c r="AA252" s="20">
        <v>17.50700280112045</v>
      </c>
      <c r="AB252" s="12">
        <v>3</v>
      </c>
    </row>
    <row r="253" spans="27:28" ht="15.75" x14ac:dyDescent="0.25">
      <c r="AA253" s="20">
        <v>12.732365673542144</v>
      </c>
      <c r="AB253" s="12">
        <v>3</v>
      </c>
    </row>
    <row r="254" spans="27:28" ht="15.75" x14ac:dyDescent="0.25">
      <c r="AA254" s="20">
        <v>11.777438248026483</v>
      </c>
      <c r="AB254" s="12">
        <v>3</v>
      </c>
    </row>
    <row r="255" spans="27:28" ht="15.75" x14ac:dyDescent="0.25">
      <c r="AA255" s="20">
        <v>33.422459893048128</v>
      </c>
      <c r="AB255" s="12">
        <v>10</v>
      </c>
    </row>
    <row r="256" spans="27:28" ht="15.75" x14ac:dyDescent="0.25">
      <c r="AA256" s="20">
        <v>60.478736949325189</v>
      </c>
      <c r="AB256" s="12">
        <v>9</v>
      </c>
    </row>
    <row r="257" spans="27:28" ht="15.75" x14ac:dyDescent="0.25">
      <c r="AA257" s="20">
        <v>38.19709702062643</v>
      </c>
      <c r="AB257" s="12">
        <v>3</v>
      </c>
    </row>
    <row r="258" spans="27:28" ht="15.75" x14ac:dyDescent="0.25">
      <c r="AA258" s="20">
        <v>15.91545709192768</v>
      </c>
      <c r="AB258" s="12">
        <v>3</v>
      </c>
    </row>
    <row r="259" spans="27:28" ht="15.75" x14ac:dyDescent="0.25">
      <c r="AA259" s="20">
        <v>62.706900942195062</v>
      </c>
      <c r="AB259" s="12">
        <v>13</v>
      </c>
    </row>
    <row r="260" spans="27:28" ht="15.75" x14ac:dyDescent="0.25">
      <c r="AA260" s="20">
        <v>17.188693659281896</v>
      </c>
      <c r="AB260" s="12">
        <v>3</v>
      </c>
    </row>
    <row r="261" spans="27:28" ht="15.75" x14ac:dyDescent="0.25">
      <c r="AA261" s="20">
        <v>12.732365673542144</v>
      </c>
      <c r="AB261" s="12">
        <v>2</v>
      </c>
    </row>
    <row r="262" spans="27:28" ht="15.75" x14ac:dyDescent="0.25">
      <c r="AA262" s="20">
        <v>14.642220524573466</v>
      </c>
      <c r="AB262" s="12">
        <v>3</v>
      </c>
    </row>
    <row r="263" spans="27:28" ht="15.75" x14ac:dyDescent="0.25">
      <c r="AA263" s="20">
        <v>19.098548510313215</v>
      </c>
      <c r="AB263" s="12">
        <v>5</v>
      </c>
    </row>
    <row r="264" spans="27:28" ht="15.75" x14ac:dyDescent="0.25">
      <c r="AA264" s="20">
        <v>63.025210084033617</v>
      </c>
      <c r="AB264" s="12">
        <v>8</v>
      </c>
    </row>
    <row r="265" spans="27:28" ht="15.75" x14ac:dyDescent="0.25">
      <c r="AA265" s="20">
        <v>45.199898141074613</v>
      </c>
      <c r="AB265" s="12">
        <v>8</v>
      </c>
    </row>
    <row r="266" spans="27:28" ht="15.75" x14ac:dyDescent="0.25">
      <c r="AA266" s="20">
        <v>17.825311942959001</v>
      </c>
      <c r="AB266" s="12">
        <v>5</v>
      </c>
    </row>
    <row r="267" spans="27:28" ht="15.75" x14ac:dyDescent="0.25">
      <c r="AA267" s="20">
        <v>30.239368474662594</v>
      </c>
      <c r="AB267" s="12">
        <v>8</v>
      </c>
    </row>
    <row r="268" spans="27:28" ht="15.75" x14ac:dyDescent="0.25">
      <c r="AA268" s="20">
        <v>13.368983957219251</v>
      </c>
      <c r="AB268" s="12">
        <v>4</v>
      </c>
    </row>
    <row r="269" spans="27:28" ht="15.75" x14ac:dyDescent="0.25">
      <c r="AA269" s="20">
        <v>12.41405653170359</v>
      </c>
      <c r="AB269" s="12">
        <v>3</v>
      </c>
    </row>
    <row r="270" spans="27:28" ht="15.75" x14ac:dyDescent="0.25">
      <c r="AA270" s="20">
        <v>10.504201680672269</v>
      </c>
      <c r="AB270" s="12">
        <v>3</v>
      </c>
    </row>
    <row r="271" spans="27:28" ht="15.75" x14ac:dyDescent="0.25">
      <c r="AA271" s="20">
        <v>13.687293099057806</v>
      </c>
      <c r="AB271" s="12">
        <v>3</v>
      </c>
    </row>
    <row r="272" spans="27:28" ht="15.75" x14ac:dyDescent="0.25">
      <c r="AA272" s="20">
        <v>12.732365673542144</v>
      </c>
      <c r="AB272" s="12">
        <v>3</v>
      </c>
    </row>
    <row r="273" spans="27:28" ht="15.75" x14ac:dyDescent="0.25">
      <c r="AA273" s="20">
        <v>38.515406162464984</v>
      </c>
      <c r="AB273" s="12">
        <v>14</v>
      </c>
    </row>
    <row r="274" spans="27:28" ht="15.75" x14ac:dyDescent="0.25">
      <c r="AA274" s="20">
        <v>35.650623885918002</v>
      </c>
      <c r="AB274" s="12">
        <v>12</v>
      </c>
    </row>
    <row r="275" spans="27:28" ht="15.75" x14ac:dyDescent="0.25">
      <c r="AA275" s="20">
        <v>36.605551311433665</v>
      </c>
      <c r="AB275" s="12">
        <v>12</v>
      </c>
    </row>
    <row r="276" spans="27:28" ht="15.75" x14ac:dyDescent="0.25">
      <c r="AA276" s="20">
        <v>51.884390119684241</v>
      </c>
      <c r="AB276" s="12">
        <v>15</v>
      </c>
    </row>
    <row r="277" spans="27:28" ht="15.75" x14ac:dyDescent="0.25">
      <c r="AA277" s="20">
        <v>63.661828367710719</v>
      </c>
      <c r="AB277" s="12">
        <v>13</v>
      </c>
    </row>
    <row r="278" spans="27:28" ht="15.75" x14ac:dyDescent="0.25">
      <c r="AA278" s="20">
        <v>17.50700280112045</v>
      </c>
      <c r="AB278" s="12">
        <v>4</v>
      </c>
    </row>
    <row r="279" spans="27:28" ht="15.75" x14ac:dyDescent="0.25">
      <c r="AA279" s="20">
        <v>55.70409982174688</v>
      </c>
      <c r="AB279" s="12">
        <v>6</v>
      </c>
    </row>
    <row r="280" spans="27:28" ht="15.75" x14ac:dyDescent="0.25">
      <c r="AA280" s="20">
        <v>41.380188439011967</v>
      </c>
      <c r="AB280" s="12">
        <v>12</v>
      </c>
    </row>
    <row r="281" spans="27:28" ht="15.75" x14ac:dyDescent="0.25">
      <c r="AA281" s="20">
        <v>10.822510822510823</v>
      </c>
      <c r="AB281" s="12">
        <v>3</v>
      </c>
    </row>
    <row r="282" spans="27:28" ht="15.75" x14ac:dyDescent="0.25">
      <c r="AA282" s="20">
        <v>16.870384517443341</v>
      </c>
      <c r="AB282" s="12">
        <v>5</v>
      </c>
    </row>
    <row r="283" spans="27:28" ht="15.75" x14ac:dyDescent="0.25">
      <c r="AA283" s="20">
        <v>13.368983957219251</v>
      </c>
      <c r="AB283" s="12">
        <v>5</v>
      </c>
    </row>
    <row r="284" spans="27:28" ht="15.75" x14ac:dyDescent="0.25">
      <c r="AA284" s="20">
        <v>126.36872930990579</v>
      </c>
      <c r="AB284" s="12">
        <v>14</v>
      </c>
    </row>
    <row r="285" spans="27:28" ht="15.75" x14ac:dyDescent="0.25">
      <c r="AA285" s="20">
        <v>60.478736949325189</v>
      </c>
      <c r="AB285" s="12">
        <v>10</v>
      </c>
    </row>
    <row r="286" spans="27:28" ht="15.75" x14ac:dyDescent="0.25">
      <c r="AA286" s="20">
        <v>31.830914183855359</v>
      </c>
      <c r="AB286" s="12">
        <v>8</v>
      </c>
    </row>
    <row r="287" spans="27:28" ht="15.75" x14ac:dyDescent="0.25">
      <c r="AA287" s="20">
        <v>38.833715304303539</v>
      </c>
      <c r="AB287" s="12">
        <v>7</v>
      </c>
    </row>
    <row r="288" spans="27:28" ht="15.75" x14ac:dyDescent="0.25">
      <c r="AA288" s="20">
        <v>26.101349630761394</v>
      </c>
      <c r="AB288" s="12">
        <v>6</v>
      </c>
    </row>
    <row r="289" spans="27:28" ht="15.75" x14ac:dyDescent="0.25">
      <c r="AA289" s="20">
        <v>28.011204481792717</v>
      </c>
      <c r="AB289" s="12">
        <v>7</v>
      </c>
    </row>
    <row r="290" spans="27:28" ht="15.75" x14ac:dyDescent="0.25">
      <c r="AA290" s="20">
        <v>27.056277056277057</v>
      </c>
      <c r="AB290" s="12">
        <v>6</v>
      </c>
    </row>
    <row r="291" spans="27:28" ht="15.75" x14ac:dyDescent="0.25">
      <c r="AA291" s="20">
        <v>15.91545709192768</v>
      </c>
      <c r="AB291" s="12">
        <v>7</v>
      </c>
    </row>
    <row r="292" spans="27:28" ht="15.75" x14ac:dyDescent="0.25">
      <c r="AA292" s="20">
        <v>29.284441049146931</v>
      </c>
      <c r="AB292" s="12">
        <v>4</v>
      </c>
    </row>
    <row r="293" spans="27:28" ht="15.75" x14ac:dyDescent="0.25">
      <c r="AA293" s="20">
        <v>14.323911382734913</v>
      </c>
      <c r="AB293" s="12">
        <v>3</v>
      </c>
    </row>
    <row r="294" spans="27:28" ht="15.75" x14ac:dyDescent="0.25">
      <c r="AA294" s="20">
        <v>10.504201680672269</v>
      </c>
      <c r="AB294" s="12">
        <v>3</v>
      </c>
    </row>
    <row r="295" spans="27:28" ht="15.75" x14ac:dyDescent="0.25">
      <c r="AA295" s="20">
        <v>47.746371275783041</v>
      </c>
      <c r="AB295" s="12">
        <v>9</v>
      </c>
    </row>
    <row r="296" spans="27:28" ht="15.75" x14ac:dyDescent="0.25">
      <c r="AA296" s="20">
        <v>26.737967914438503</v>
      </c>
      <c r="AB296" s="12">
        <v>7</v>
      </c>
    </row>
    <row r="297" spans="27:28" ht="15.75" x14ac:dyDescent="0.25">
      <c r="AA297" s="20">
        <v>30.8759867583397</v>
      </c>
      <c r="AB297" s="12">
        <v>10</v>
      </c>
    </row>
    <row r="298" spans="27:28" ht="15.75" x14ac:dyDescent="0.25">
      <c r="AA298" s="20">
        <v>27.692895339954163</v>
      </c>
      <c r="AB298" s="12">
        <v>8</v>
      </c>
    </row>
    <row r="299" spans="27:28" ht="15.75" x14ac:dyDescent="0.25">
      <c r="AA299" s="20">
        <v>15.278838808250573</v>
      </c>
      <c r="AB299" s="12">
        <v>3</v>
      </c>
    </row>
    <row r="300" spans="27:28" ht="15.75" x14ac:dyDescent="0.25">
      <c r="AA300" s="20">
        <v>47.109752992105932</v>
      </c>
      <c r="AB300" s="12">
        <v>8</v>
      </c>
    </row>
    <row r="301" spans="27:28" ht="15.75" x14ac:dyDescent="0.25">
      <c r="AA301" s="20">
        <v>36.28724216959511</v>
      </c>
      <c r="AB301" s="12">
        <v>7</v>
      </c>
    </row>
    <row r="302" spans="27:28" ht="15.75" x14ac:dyDescent="0.25">
      <c r="AA302" s="20">
        <v>29.284441049146931</v>
      </c>
      <c r="AB302" s="12">
        <v>7</v>
      </c>
    </row>
    <row r="303" spans="27:28" ht="15.75" x14ac:dyDescent="0.25">
      <c r="AA303" s="20">
        <v>27.692895339954163</v>
      </c>
      <c r="AB303" s="12">
        <v>6</v>
      </c>
    </row>
    <row r="304" spans="27:28" ht="15.75" x14ac:dyDescent="0.25">
      <c r="AA304" s="20">
        <v>41.380188439011967</v>
      </c>
      <c r="AB304" s="12">
        <v>6</v>
      </c>
    </row>
    <row r="305" spans="27:28" ht="15.75" x14ac:dyDescent="0.25">
      <c r="AA305" s="20">
        <v>17.825311942959001</v>
      </c>
      <c r="AB305" s="12">
        <v>5</v>
      </c>
    </row>
    <row r="306" spans="27:28" ht="15.75" x14ac:dyDescent="0.25">
      <c r="AA306" s="20">
        <v>23.554876496052966</v>
      </c>
      <c r="AB306" s="12">
        <v>5</v>
      </c>
    </row>
    <row r="307" spans="27:28" ht="15.75" x14ac:dyDescent="0.25">
      <c r="AA307" s="20">
        <v>30.239368474662594</v>
      </c>
      <c r="AB307" s="12">
        <v>9</v>
      </c>
    </row>
    <row r="308" spans="27:28" ht="15.75" x14ac:dyDescent="0.25">
      <c r="AA308" s="20">
        <v>35.0140056022409</v>
      </c>
      <c r="AB308" s="12">
        <v>12</v>
      </c>
    </row>
    <row r="309" spans="27:28" ht="15.75" x14ac:dyDescent="0.25">
      <c r="AA309" s="20">
        <v>22.599949070537306</v>
      </c>
      <c r="AB309" s="12">
        <v>6</v>
      </c>
    </row>
    <row r="310" spans="27:28" ht="15.75" x14ac:dyDescent="0.25">
      <c r="AA310" s="20">
        <v>32.467532467532465</v>
      </c>
      <c r="AB310" s="12">
        <v>6</v>
      </c>
    </row>
    <row r="311" spans="27:28" ht="15.75" x14ac:dyDescent="0.25">
      <c r="AA311" s="20">
        <v>95.492742551566081</v>
      </c>
      <c r="AB311" s="12">
        <v>18</v>
      </c>
    </row>
    <row r="312" spans="27:28" ht="15.75" x14ac:dyDescent="0.25">
      <c r="AA312" s="20">
        <v>17.825311942959001</v>
      </c>
      <c r="AB312" s="12">
        <v>6</v>
      </c>
    </row>
    <row r="313" spans="27:28" ht="15.75" x14ac:dyDescent="0.25">
      <c r="AA313" s="20">
        <v>47.109752992105932</v>
      </c>
      <c r="AB313" s="12">
        <v>17</v>
      </c>
    </row>
    <row r="314" spans="27:28" ht="15.75" x14ac:dyDescent="0.25">
      <c r="AA314" s="20">
        <v>18.46193022663611</v>
      </c>
      <c r="AB314" s="12">
        <v>5</v>
      </c>
    </row>
    <row r="315" spans="27:28" ht="15.75" x14ac:dyDescent="0.25">
      <c r="AA315" s="20">
        <v>31.194295900178254</v>
      </c>
      <c r="AB315" s="12">
        <v>14</v>
      </c>
    </row>
    <row r="316" spans="27:28" ht="15.75" x14ac:dyDescent="0.25">
      <c r="AA316" s="20">
        <v>10.504201680672269</v>
      </c>
      <c r="AB316" s="12">
        <v>3</v>
      </c>
    </row>
    <row r="317" spans="27:28" ht="15.75" x14ac:dyDescent="0.25">
      <c r="AA317" s="20">
        <v>32.785841609371019</v>
      </c>
      <c r="AB317" s="12">
        <v>7</v>
      </c>
    </row>
    <row r="318" spans="27:28" ht="15.75" x14ac:dyDescent="0.25">
      <c r="AA318" s="20">
        <v>23.236567354214415</v>
      </c>
      <c r="AB318" s="12">
        <v>7</v>
      </c>
    </row>
    <row r="319" spans="27:28" ht="15.75" x14ac:dyDescent="0.25">
      <c r="AA319" s="20">
        <v>17.50700280112045</v>
      </c>
      <c r="AB319" s="12">
        <v>6</v>
      </c>
    </row>
    <row r="320" spans="27:28" ht="15.75" x14ac:dyDescent="0.25">
      <c r="AA320" s="20">
        <v>15.278838808250573</v>
      </c>
      <c r="AB320" s="12">
        <v>4</v>
      </c>
    </row>
    <row r="321" spans="27:28" ht="15.75" x14ac:dyDescent="0.25">
      <c r="AA321" s="20">
        <v>19.735166793990324</v>
      </c>
      <c r="AB321" s="12">
        <v>7</v>
      </c>
    </row>
    <row r="322" spans="27:28" ht="15.75" x14ac:dyDescent="0.25">
      <c r="AA322" s="20">
        <v>63.980137509549273</v>
      </c>
      <c r="AB322" s="12">
        <v>15</v>
      </c>
    </row>
    <row r="323" spans="27:28" ht="15.75" x14ac:dyDescent="0.25">
      <c r="AA323" s="20">
        <v>67.16322892793481</v>
      </c>
      <c r="AB323" s="12">
        <v>17</v>
      </c>
    </row>
    <row r="324" spans="27:28" ht="15.75" x14ac:dyDescent="0.25">
      <c r="AA324" s="20">
        <v>40.425261013496311</v>
      </c>
      <c r="AB324" s="12">
        <v>8</v>
      </c>
    </row>
    <row r="325" spans="27:28" ht="15.75" x14ac:dyDescent="0.25">
      <c r="AA325" s="20">
        <v>14.005602240896359</v>
      </c>
      <c r="AB325" s="12">
        <v>7</v>
      </c>
    </row>
    <row r="326" spans="27:28" ht="15.75" x14ac:dyDescent="0.25">
      <c r="AA326" s="20">
        <v>34.377387318563791</v>
      </c>
      <c r="AB326" s="12">
        <v>17</v>
      </c>
    </row>
    <row r="327" spans="27:28" ht="15.75" x14ac:dyDescent="0.25">
      <c r="AA327" s="20">
        <v>13.687293099057806</v>
      </c>
      <c r="AB327" s="12">
        <v>7</v>
      </c>
    </row>
    <row r="328" spans="27:28" ht="15.75" x14ac:dyDescent="0.25">
      <c r="AA328" s="20">
        <v>13.368983957219251</v>
      </c>
      <c r="AB328" s="12">
        <v>7</v>
      </c>
    </row>
    <row r="329" spans="27:28" ht="15.75" x14ac:dyDescent="0.25">
      <c r="AA329" s="20">
        <v>13.368983957219251</v>
      </c>
      <c r="AB329" s="12">
        <v>3</v>
      </c>
    </row>
    <row r="330" spans="27:28" ht="15.75" x14ac:dyDescent="0.25">
      <c r="AA330" s="20">
        <v>22.918258212375861</v>
      </c>
      <c r="AB330" s="12">
        <v>14</v>
      </c>
    </row>
    <row r="331" spans="27:28" ht="15.75" x14ac:dyDescent="0.25">
      <c r="AA331" s="20">
        <v>26.101349630761394</v>
      </c>
      <c r="AB331" s="12">
        <v>8</v>
      </c>
    </row>
    <row r="332" spans="27:28" ht="15.75" x14ac:dyDescent="0.25">
      <c r="AA332" s="20">
        <v>33.422459893048128</v>
      </c>
      <c r="AB332" s="12">
        <v>5</v>
      </c>
    </row>
    <row r="333" spans="27:28" ht="15.75" x14ac:dyDescent="0.25">
      <c r="AA333" s="20">
        <v>49.65622612681436</v>
      </c>
      <c r="AB333" s="12">
        <v>17</v>
      </c>
    </row>
    <row r="334" spans="27:28" ht="15.75" x14ac:dyDescent="0.25">
      <c r="AA334" s="20">
        <v>13.687293099057806</v>
      </c>
      <c r="AB334" s="12">
        <v>6</v>
      </c>
    </row>
    <row r="335" spans="27:28" ht="15.75" x14ac:dyDescent="0.25">
      <c r="AA335" s="20">
        <v>17.50700280112045</v>
      </c>
      <c r="AB335" s="12">
        <v>10</v>
      </c>
    </row>
    <row r="336" spans="27:28" ht="15.75" x14ac:dyDescent="0.25">
      <c r="AA336" s="20">
        <v>14.642220524573466</v>
      </c>
      <c r="AB336" s="12">
        <v>5</v>
      </c>
    </row>
    <row r="337" spans="27:28" ht="15.75" x14ac:dyDescent="0.25">
      <c r="AA337" s="20">
        <v>16.233766233766232</v>
      </c>
      <c r="AB337" s="12">
        <v>5</v>
      </c>
    </row>
    <row r="338" spans="27:28" ht="15.75" x14ac:dyDescent="0.25">
      <c r="AA338" s="20">
        <v>14.005602240896359</v>
      </c>
      <c r="AB338" s="12">
        <v>5</v>
      </c>
    </row>
    <row r="339" spans="27:28" ht="15.75" x14ac:dyDescent="0.25">
      <c r="AA339" s="20">
        <v>79.577285459638404</v>
      </c>
      <c r="AB339" s="12">
        <v>16</v>
      </c>
    </row>
    <row r="340" spans="27:28" ht="15.75" x14ac:dyDescent="0.25">
      <c r="AA340" s="20">
        <v>35.650623885918002</v>
      </c>
      <c r="AB340" s="12">
        <v>10</v>
      </c>
    </row>
    <row r="341" spans="27:28" ht="15.75" x14ac:dyDescent="0.25">
      <c r="AA341" s="20">
        <v>16.552075375604787</v>
      </c>
      <c r="AB341" s="12">
        <v>8</v>
      </c>
    </row>
    <row r="342" spans="27:28" ht="15.75" x14ac:dyDescent="0.25">
      <c r="AA342" s="20">
        <v>21.326712503183092</v>
      </c>
      <c r="AB342" s="12">
        <v>9</v>
      </c>
    </row>
    <row r="343" spans="27:28" ht="15.75" x14ac:dyDescent="0.25">
      <c r="AA343" s="20">
        <v>18.46193022663611</v>
      </c>
      <c r="AB343" s="12">
        <v>6</v>
      </c>
    </row>
    <row r="344" spans="27:28" ht="15.75" x14ac:dyDescent="0.25">
      <c r="AA344" s="20">
        <v>16.233766233766232</v>
      </c>
      <c r="AB344" s="12">
        <v>7</v>
      </c>
    </row>
    <row r="345" spans="27:28" ht="15.75" x14ac:dyDescent="0.25">
      <c r="AA345" s="20">
        <v>32.785841609371019</v>
      </c>
      <c r="AB345" s="12">
        <v>13</v>
      </c>
    </row>
    <row r="346" spans="27:28" ht="15.75" x14ac:dyDescent="0.25">
      <c r="AA346" s="20">
        <v>30.239368474662594</v>
      </c>
      <c r="AB346" s="12">
        <v>10</v>
      </c>
    </row>
    <row r="347" spans="27:28" ht="15.75" x14ac:dyDescent="0.25">
      <c r="AA347" s="20">
        <v>14.642220524573466</v>
      </c>
      <c r="AB347" s="12">
        <v>5</v>
      </c>
    </row>
    <row r="348" spans="27:28" ht="15.75" x14ac:dyDescent="0.25">
      <c r="AA348" s="20">
        <v>77.667430608607077</v>
      </c>
      <c r="AB348" s="12">
        <v>16</v>
      </c>
    </row>
    <row r="349" spans="27:28" ht="15.75" x14ac:dyDescent="0.25">
      <c r="AA349" s="20">
        <v>13.687293099057806</v>
      </c>
      <c r="AB349" s="12">
        <v>5</v>
      </c>
    </row>
    <row r="350" spans="27:28" ht="15.75" x14ac:dyDescent="0.25">
      <c r="AA350" s="20">
        <v>23.236567354214415</v>
      </c>
      <c r="AB350" s="12">
        <v>8</v>
      </c>
    </row>
    <row r="351" spans="27:28" ht="15.75" x14ac:dyDescent="0.25">
      <c r="AA351" s="20">
        <v>15.91545709192768</v>
      </c>
      <c r="AB351" s="12">
        <v>3</v>
      </c>
    </row>
    <row r="352" spans="27:28" ht="15.75" x14ac:dyDescent="0.25">
      <c r="AA352" s="20">
        <v>29.284441049146931</v>
      </c>
      <c r="AB352" s="12">
        <v>14</v>
      </c>
    </row>
    <row r="353" spans="27:28" ht="15.75" x14ac:dyDescent="0.25">
      <c r="AA353" s="20">
        <v>43.608352431881848</v>
      </c>
      <c r="AB353" s="12">
        <v>17</v>
      </c>
    </row>
    <row r="354" spans="27:28" ht="15.75" x14ac:dyDescent="0.25">
      <c r="AA354" s="20">
        <v>15.91545709192768</v>
      </c>
      <c r="AB354" s="12">
        <v>8</v>
      </c>
    </row>
    <row r="355" spans="27:28" ht="15.75" x14ac:dyDescent="0.25">
      <c r="AA355" s="20">
        <v>28.329513623631271</v>
      </c>
      <c r="AB355" s="12">
        <v>15</v>
      </c>
    </row>
    <row r="356" spans="27:28" ht="15.75" x14ac:dyDescent="0.25">
      <c r="AA356" s="20">
        <v>20.690094219505983</v>
      </c>
      <c r="AB356" s="12">
        <v>10</v>
      </c>
    </row>
    <row r="357" spans="27:28" ht="15.75" x14ac:dyDescent="0.25">
      <c r="AA357" s="20">
        <v>27.374586198115612</v>
      </c>
      <c r="AB357" s="12">
        <v>13</v>
      </c>
    </row>
    <row r="358" spans="27:28" ht="15.75" x14ac:dyDescent="0.25">
      <c r="AA358" s="20">
        <v>16.233766233766232</v>
      </c>
      <c r="AB358" s="12">
        <v>8</v>
      </c>
    </row>
    <row r="359" spans="27:28" ht="15.75" x14ac:dyDescent="0.25">
      <c r="AA359" s="20">
        <v>21.645021645021647</v>
      </c>
      <c r="AB359" s="12">
        <v>13</v>
      </c>
    </row>
    <row r="360" spans="27:28" ht="15.75" x14ac:dyDescent="0.25">
      <c r="AA360" s="20">
        <v>34.695696460402345</v>
      </c>
      <c r="AB360" s="12">
        <v>15</v>
      </c>
    </row>
    <row r="361" spans="27:28" ht="15.75" x14ac:dyDescent="0.25">
      <c r="AA361" s="20">
        <v>19.098548510313215</v>
      </c>
      <c r="AB361" s="12">
        <v>8</v>
      </c>
    </row>
    <row r="362" spans="27:28" ht="15.75" x14ac:dyDescent="0.25">
      <c r="AA362" s="20">
        <v>64.616755793226389</v>
      </c>
      <c r="AB362" s="12">
        <v>17</v>
      </c>
    </row>
    <row r="363" spans="27:28" ht="15.75" x14ac:dyDescent="0.25">
      <c r="AA363" s="20">
        <v>10.504201680672269</v>
      </c>
      <c r="AB363" s="12">
        <v>3</v>
      </c>
    </row>
    <row r="364" spans="27:28" ht="15.75" x14ac:dyDescent="0.25">
      <c r="AA364" s="20">
        <v>27.374586198115612</v>
      </c>
      <c r="AB364" s="12">
        <v>5</v>
      </c>
    </row>
    <row r="365" spans="27:28" ht="15.75" x14ac:dyDescent="0.25">
      <c r="AA365" s="20">
        <v>30.8759867583397</v>
      </c>
      <c r="AB365" s="12">
        <v>5</v>
      </c>
    </row>
    <row r="366" spans="27:28" ht="15.75" x14ac:dyDescent="0.25">
      <c r="AA366" s="20">
        <v>44.563279857397504</v>
      </c>
      <c r="AB366" s="12">
        <v>9</v>
      </c>
    </row>
    <row r="367" spans="27:28" ht="15.75" x14ac:dyDescent="0.25">
      <c r="AA367" s="20">
        <v>28.011204481792717</v>
      </c>
      <c r="AB367" s="12">
        <v>12</v>
      </c>
    </row>
    <row r="368" spans="27:28" ht="15.75" x14ac:dyDescent="0.25">
      <c r="AA368" s="20">
        <v>37.878787878787882</v>
      </c>
      <c r="AB368" s="12">
        <v>15</v>
      </c>
    </row>
    <row r="369" spans="27:28" ht="15.75" x14ac:dyDescent="0.25">
      <c r="AA369" s="20">
        <v>38.19709702062643</v>
      </c>
      <c r="AB369" s="12">
        <v>12</v>
      </c>
    </row>
    <row r="370" spans="27:28" ht="15.75" x14ac:dyDescent="0.25">
      <c r="AA370" s="20">
        <v>38.833715304303539</v>
      </c>
      <c r="AB370" s="12">
        <v>14</v>
      </c>
    </row>
    <row r="371" spans="27:28" ht="15.75" x14ac:dyDescent="0.25">
      <c r="AA371" s="20">
        <v>28.011204481792717</v>
      </c>
      <c r="AB371" s="12">
        <v>6</v>
      </c>
    </row>
    <row r="372" spans="27:28" ht="15.75" x14ac:dyDescent="0.25">
      <c r="AA372" s="20">
        <v>13.368983957219251</v>
      </c>
      <c r="AB372" s="12">
        <v>3</v>
      </c>
    </row>
    <row r="373" spans="27:28" ht="15.75" x14ac:dyDescent="0.25">
      <c r="AA373" s="20">
        <v>14.642220524573466</v>
      </c>
      <c r="AB373" s="12">
        <v>3</v>
      </c>
    </row>
    <row r="374" spans="27:28" ht="15.75" x14ac:dyDescent="0.25">
      <c r="AA374" s="20">
        <v>11.777438248026483</v>
      </c>
      <c r="AB374" s="12">
        <v>3</v>
      </c>
    </row>
    <row r="375" spans="27:28" ht="15.75" x14ac:dyDescent="0.25">
      <c r="AA375" s="20">
        <v>31.194295900178254</v>
      </c>
      <c r="AB375" s="12">
        <v>14</v>
      </c>
    </row>
    <row r="376" spans="27:28" ht="15.75" x14ac:dyDescent="0.25">
      <c r="AA376" s="20">
        <v>38.833715304303539</v>
      </c>
      <c r="AB376" s="12">
        <v>14</v>
      </c>
    </row>
    <row r="377" spans="27:28" ht="15.75" x14ac:dyDescent="0.25">
      <c r="AA377" s="20">
        <v>11.45912910618793</v>
      </c>
      <c r="AB377" s="12">
        <v>3</v>
      </c>
    </row>
    <row r="378" spans="27:28" ht="15.75" x14ac:dyDescent="0.25">
      <c r="AA378" s="20">
        <v>15.91545709192768</v>
      </c>
      <c r="AB378" s="12">
        <v>4</v>
      </c>
    </row>
    <row r="379" spans="27:28" ht="15.75" x14ac:dyDescent="0.25">
      <c r="AA379" s="20">
        <v>61.11535523300229</v>
      </c>
      <c r="AB379" s="12">
        <v>9</v>
      </c>
    </row>
    <row r="380" spans="27:28" ht="15.75" x14ac:dyDescent="0.25">
      <c r="AA380" s="20">
        <v>11.777438248026483</v>
      </c>
      <c r="AB380" s="12">
        <v>2</v>
      </c>
    </row>
    <row r="381" spans="27:28" ht="15.75" x14ac:dyDescent="0.25">
      <c r="AA381" s="20">
        <v>63.661828367710719</v>
      </c>
      <c r="AB381" s="12">
        <v>12</v>
      </c>
    </row>
    <row r="382" spans="27:28" ht="15.75" x14ac:dyDescent="0.25">
      <c r="AA382" s="20">
        <v>30.8759867583397</v>
      </c>
      <c r="AB382" s="12">
        <v>14</v>
      </c>
    </row>
    <row r="383" spans="27:28" ht="15.75" x14ac:dyDescent="0.25">
      <c r="AA383" s="20">
        <v>39.788642729819202</v>
      </c>
      <c r="AB383" s="12">
        <v>10</v>
      </c>
    </row>
    <row r="384" spans="27:28" ht="15.75" x14ac:dyDescent="0.25">
      <c r="AA384" s="20">
        <v>11.45912910618793</v>
      </c>
      <c r="AB384" s="12">
        <v>2</v>
      </c>
    </row>
    <row r="385" spans="27:28" ht="15.75" x14ac:dyDescent="0.25">
      <c r="AA385" s="20">
        <v>98.675833969951626</v>
      </c>
      <c r="AB385" s="12">
        <v>15</v>
      </c>
    </row>
    <row r="386" spans="27:28" ht="15.75" x14ac:dyDescent="0.25">
      <c r="AA386" s="20">
        <v>25.783040488922843</v>
      </c>
      <c r="AB386" s="12">
        <v>7</v>
      </c>
    </row>
    <row r="387" spans="27:28" ht="15.75" x14ac:dyDescent="0.25">
      <c r="AA387" s="20">
        <v>26.737967914438503</v>
      </c>
      <c r="AB387" s="12">
        <v>2</v>
      </c>
    </row>
    <row r="388" spans="27:28" ht="15.75" x14ac:dyDescent="0.25">
      <c r="AA388" s="20">
        <v>14.323911382734913</v>
      </c>
      <c r="AB388" s="12">
        <v>3</v>
      </c>
    </row>
    <row r="389" spans="27:28" ht="15.75" x14ac:dyDescent="0.25">
      <c r="AA389" s="20">
        <v>10.504201680672269</v>
      </c>
      <c r="AB389" s="12">
        <v>3</v>
      </c>
    </row>
    <row r="390" spans="27:28" ht="15.75" x14ac:dyDescent="0.25">
      <c r="AA390" s="20">
        <v>51.566080977845687</v>
      </c>
      <c r="AB390" s="12">
        <v>13</v>
      </c>
    </row>
    <row r="391" spans="27:28" ht="15.75" x14ac:dyDescent="0.25">
      <c r="AA391" s="20">
        <v>26.737967914438503</v>
      </c>
      <c r="AB391" s="12">
        <v>4</v>
      </c>
    </row>
    <row r="392" spans="27:28" ht="15.75" x14ac:dyDescent="0.25">
      <c r="AA392" s="20">
        <v>48.701298701298704</v>
      </c>
      <c r="AB392" s="12">
        <v>7</v>
      </c>
    </row>
    <row r="393" spans="27:28" ht="15.75" x14ac:dyDescent="0.25">
      <c r="AA393" s="20">
        <v>38.19709702062643</v>
      </c>
      <c r="AB393" s="12">
        <v>7</v>
      </c>
    </row>
    <row r="394" spans="27:28" ht="15.75" x14ac:dyDescent="0.25">
      <c r="AA394" s="20">
        <v>20.371785077667433</v>
      </c>
      <c r="AB394" s="12">
        <v>4</v>
      </c>
    </row>
    <row r="395" spans="27:28" ht="15.75" x14ac:dyDescent="0.25">
      <c r="AA395" s="20">
        <v>18.143621084797555</v>
      </c>
      <c r="AB395" s="12">
        <v>3</v>
      </c>
    </row>
    <row r="396" spans="27:28" ht="15.75" x14ac:dyDescent="0.25">
      <c r="AA396" s="20">
        <v>61.751973516679399</v>
      </c>
      <c r="AB396" s="12">
        <v>9</v>
      </c>
    </row>
    <row r="397" spans="27:28" ht="15.75" x14ac:dyDescent="0.25">
      <c r="AA397" s="20">
        <v>17.188693659281896</v>
      </c>
      <c r="AB397" s="12">
        <v>3</v>
      </c>
    </row>
    <row r="398" spans="27:28" ht="15.75" x14ac:dyDescent="0.25">
      <c r="AA398" s="20">
        <v>14.323911382734913</v>
      </c>
      <c r="AB398" s="12">
        <v>3</v>
      </c>
    </row>
    <row r="399" spans="27:28" ht="15.75" x14ac:dyDescent="0.25">
      <c r="AA399" s="20">
        <v>25.146422205245734</v>
      </c>
      <c r="AB399" s="12">
        <v>5</v>
      </c>
    </row>
    <row r="400" spans="27:28" ht="15.75" x14ac:dyDescent="0.25">
      <c r="AA400" s="20">
        <v>20.053475935828878</v>
      </c>
      <c r="AB400" s="12">
        <v>4</v>
      </c>
    </row>
    <row r="401" spans="27:28" ht="15.75" x14ac:dyDescent="0.25">
      <c r="AA401" s="20">
        <v>88.171632289279344</v>
      </c>
      <c r="AB401" s="12">
        <v>10</v>
      </c>
    </row>
    <row r="402" spans="27:28" ht="15.75" x14ac:dyDescent="0.25">
      <c r="AA402" s="20">
        <v>30.557677616501145</v>
      </c>
      <c r="AB402" s="12">
        <v>7</v>
      </c>
    </row>
    <row r="403" spans="27:28" ht="15.75" x14ac:dyDescent="0.25">
      <c r="AA403" s="20">
        <v>11.777438248026483</v>
      </c>
      <c r="AB403" s="12">
        <v>4</v>
      </c>
    </row>
    <row r="404" spans="27:28" ht="15.75" x14ac:dyDescent="0.25">
      <c r="AA404" s="20">
        <v>41.380188439011967</v>
      </c>
      <c r="AB404" s="12">
        <v>8</v>
      </c>
    </row>
    <row r="405" spans="27:28" ht="15.75" x14ac:dyDescent="0.25">
      <c r="AA405" s="20">
        <v>18.46193022663611</v>
      </c>
      <c r="AB405" s="12">
        <v>4</v>
      </c>
    </row>
    <row r="406" spans="27:28" ht="15.75" x14ac:dyDescent="0.25">
      <c r="AA406" s="20">
        <v>39.470333587980647</v>
      </c>
      <c r="AB406" s="12">
        <v>7</v>
      </c>
    </row>
    <row r="407" spans="27:28" ht="15.75" x14ac:dyDescent="0.25">
      <c r="AA407" s="20">
        <v>40.106951871657756</v>
      </c>
      <c r="AB407" s="12">
        <v>9</v>
      </c>
    </row>
    <row r="408" spans="27:28" ht="15.75" x14ac:dyDescent="0.25">
      <c r="AA408" s="20">
        <v>47.746371275783041</v>
      </c>
      <c r="AB408" s="12">
        <v>8</v>
      </c>
    </row>
    <row r="409" spans="27:28" ht="15.75" x14ac:dyDescent="0.25">
      <c r="AA409" s="20">
        <v>14.323911382734913</v>
      </c>
      <c r="AB409" s="12">
        <v>3</v>
      </c>
    </row>
    <row r="410" spans="27:28" ht="15.75" x14ac:dyDescent="0.25">
      <c r="AA410" s="20">
        <v>15.91545709192768</v>
      </c>
      <c r="AB410" s="12">
        <v>4</v>
      </c>
    </row>
    <row r="411" spans="27:28" ht="15.75" x14ac:dyDescent="0.25">
      <c r="AA411" s="20">
        <v>28.329513623631271</v>
      </c>
      <c r="AB411" s="12">
        <v>7</v>
      </c>
    </row>
    <row r="412" spans="27:28" ht="15.75" x14ac:dyDescent="0.25">
      <c r="AA412" s="20">
        <v>51.247771836007132</v>
      </c>
      <c r="AB412" s="12">
        <v>13</v>
      </c>
    </row>
    <row r="413" spans="27:28" ht="15.75" x14ac:dyDescent="0.25">
      <c r="AA413" s="20">
        <v>11.140819964349376</v>
      </c>
      <c r="AB413" s="12">
        <v>3</v>
      </c>
    </row>
    <row r="414" spans="27:28" ht="15.75" x14ac:dyDescent="0.25">
      <c r="AA414" s="20">
        <v>28.329513623631271</v>
      </c>
      <c r="AB414" s="12">
        <v>12</v>
      </c>
    </row>
    <row r="415" spans="27:28" ht="15.75" x14ac:dyDescent="0.25">
      <c r="AA415" s="20">
        <v>30.239368474662594</v>
      </c>
      <c r="AB415" s="12">
        <v>7</v>
      </c>
    </row>
    <row r="416" spans="27:28" ht="15.75" x14ac:dyDescent="0.25">
      <c r="AA416" s="20">
        <v>38.515406162464984</v>
      </c>
      <c r="AB416" s="12">
        <v>8</v>
      </c>
    </row>
    <row r="417" spans="27:28" ht="15.75" x14ac:dyDescent="0.25">
      <c r="AA417" s="20">
        <v>23.87318563789152</v>
      </c>
      <c r="AB417" s="12">
        <v>9</v>
      </c>
    </row>
    <row r="418" spans="27:28" ht="15.75" x14ac:dyDescent="0.25">
      <c r="AA418" s="20">
        <v>81.168831168831176</v>
      </c>
      <c r="AB418" s="12">
        <v>15</v>
      </c>
    </row>
    <row r="419" spans="27:28" ht="15.75" x14ac:dyDescent="0.25">
      <c r="AA419" s="20">
        <v>36.605551311433665</v>
      </c>
      <c r="AB419" s="12">
        <v>7</v>
      </c>
    </row>
    <row r="420" spans="27:28" ht="15.75" x14ac:dyDescent="0.25">
      <c r="AA420" s="20">
        <v>21.963330786860197</v>
      </c>
      <c r="AB420" s="12">
        <v>6</v>
      </c>
    </row>
    <row r="421" spans="27:28" ht="15.75" x14ac:dyDescent="0.25">
      <c r="AA421" s="20">
        <v>19.735166793990324</v>
      </c>
      <c r="AB421" s="12">
        <v>9</v>
      </c>
    </row>
    <row r="422" spans="27:28" ht="15.75" x14ac:dyDescent="0.25">
      <c r="AA422" s="20">
        <v>13.050674815380697</v>
      </c>
      <c r="AB422" s="12">
        <v>5</v>
      </c>
    </row>
    <row r="423" spans="27:28" ht="15.75" x14ac:dyDescent="0.25">
      <c r="AA423" s="20">
        <v>18.46193022663611</v>
      </c>
      <c r="AB423" s="12">
        <v>5</v>
      </c>
    </row>
    <row r="424" spans="27:28" ht="15.75" x14ac:dyDescent="0.25">
      <c r="AA424" s="20">
        <v>26.737967914438503</v>
      </c>
      <c r="AB424" s="12">
        <v>8</v>
      </c>
    </row>
    <row r="425" spans="27:28" ht="15.75" x14ac:dyDescent="0.25">
      <c r="AA425" s="20">
        <v>28.647822765469826</v>
      </c>
      <c r="AB425" s="12">
        <v>7</v>
      </c>
    </row>
    <row r="426" spans="27:28" ht="15.75" x14ac:dyDescent="0.25">
      <c r="AA426" s="20">
        <v>14.005602240896359</v>
      </c>
      <c r="AB426" s="12">
        <v>5</v>
      </c>
    </row>
    <row r="427" spans="27:28" ht="15.75" x14ac:dyDescent="0.25">
      <c r="AA427" s="20">
        <v>31.830914183855359</v>
      </c>
      <c r="AB427" s="12">
        <v>10</v>
      </c>
    </row>
    <row r="428" spans="27:28" ht="15.75" x14ac:dyDescent="0.25">
      <c r="AA428" s="20">
        <v>62.388591800356508</v>
      </c>
      <c r="AB428" s="12">
        <v>12</v>
      </c>
    </row>
    <row r="429" spans="27:28" ht="15.75" x14ac:dyDescent="0.25">
      <c r="AA429" s="20">
        <v>66.844919786096256</v>
      </c>
      <c r="AB429" s="12">
        <v>8</v>
      </c>
    </row>
    <row r="430" spans="27:28" ht="15.75" x14ac:dyDescent="0.25">
      <c r="AA430" s="20">
        <v>10.504201680672269</v>
      </c>
      <c r="AB430" s="12">
        <v>3</v>
      </c>
    </row>
    <row r="431" spans="27:28" ht="15.75" x14ac:dyDescent="0.25">
      <c r="AA431" s="20">
        <v>20.690094219505983</v>
      </c>
      <c r="AB431" s="12">
        <v>5</v>
      </c>
    </row>
    <row r="432" spans="27:28" ht="15.75" x14ac:dyDescent="0.25">
      <c r="AA432" s="20">
        <v>13.687293099057806</v>
      </c>
      <c r="AB432" s="12">
        <v>3</v>
      </c>
    </row>
    <row r="433" spans="27:28" ht="15.75" x14ac:dyDescent="0.25">
      <c r="AA433" s="20">
        <v>38.19709702062643</v>
      </c>
      <c r="AB433" s="12">
        <v>15</v>
      </c>
    </row>
    <row r="434" spans="27:28" ht="15.75" x14ac:dyDescent="0.25">
      <c r="AA434" s="20">
        <v>41.380188439011967</v>
      </c>
      <c r="AB434" s="12">
        <v>7</v>
      </c>
    </row>
    <row r="435" spans="27:28" ht="15.75" x14ac:dyDescent="0.25">
      <c r="AA435" s="20">
        <v>13.368983957219251</v>
      </c>
      <c r="AB435" s="12">
        <v>3</v>
      </c>
    </row>
    <row r="436" spans="27:28" ht="15.75" x14ac:dyDescent="0.25">
      <c r="AA436" s="20">
        <v>70.346320346320354</v>
      </c>
      <c r="AB436" s="12">
        <v>12</v>
      </c>
    </row>
    <row r="437" spans="27:28" ht="15.75" x14ac:dyDescent="0.25">
      <c r="AA437" s="20">
        <v>20.371785077667433</v>
      </c>
      <c r="AB437" s="12">
        <v>7</v>
      </c>
    </row>
    <row r="438" spans="27:28" ht="15.75" x14ac:dyDescent="0.25">
      <c r="AA438" s="20">
        <v>28.647822765469826</v>
      </c>
      <c r="AB438" s="12">
        <v>7</v>
      </c>
    </row>
    <row r="439" spans="27:28" ht="15.75" x14ac:dyDescent="0.25">
      <c r="AA439" s="20">
        <v>73.21110262286733</v>
      </c>
      <c r="AB439" s="12">
        <v>10</v>
      </c>
    </row>
    <row r="440" spans="27:28" ht="15.75" x14ac:dyDescent="0.25">
      <c r="AA440" s="20">
        <v>22.918258212375861</v>
      </c>
      <c r="AB440" s="12">
        <v>8</v>
      </c>
    </row>
    <row r="441" spans="27:28" ht="15.75" x14ac:dyDescent="0.25">
      <c r="AA441" s="20">
        <v>48.38298955946015</v>
      </c>
      <c r="AB441" s="12">
        <v>11</v>
      </c>
    </row>
    <row r="442" spans="27:28" ht="15.75" x14ac:dyDescent="0.25">
      <c r="AA442" s="20">
        <v>24.509803921568629</v>
      </c>
      <c r="AB442" s="12">
        <v>9</v>
      </c>
    </row>
    <row r="443" spans="27:28" ht="15.75" x14ac:dyDescent="0.25">
      <c r="AA443" s="20">
        <v>50.929462694168578</v>
      </c>
      <c r="AB443" s="12">
        <v>12</v>
      </c>
    </row>
    <row r="444" spans="27:28" ht="15.75" x14ac:dyDescent="0.25">
      <c r="AA444" s="20">
        <v>16.870384517443341</v>
      </c>
      <c r="AB444" s="12">
        <v>4</v>
      </c>
    </row>
    <row r="445" spans="27:28" ht="15.75" x14ac:dyDescent="0.25">
      <c r="AA445" s="20">
        <v>20.690094219505983</v>
      </c>
      <c r="AB445" s="12">
        <v>7</v>
      </c>
    </row>
    <row r="446" spans="27:28" ht="15.75" x14ac:dyDescent="0.25">
      <c r="AA446" s="20">
        <v>38.19709702062643</v>
      </c>
      <c r="AB446" s="12">
        <v>5</v>
      </c>
    </row>
    <row r="447" spans="27:28" ht="15.75" x14ac:dyDescent="0.25">
      <c r="AA447" s="20">
        <v>23.554876496052966</v>
      </c>
      <c r="AB447" s="12">
        <v>4</v>
      </c>
    </row>
    <row r="448" spans="27:28" ht="15.75" x14ac:dyDescent="0.25">
      <c r="AA448" s="20">
        <v>12.732365673542144</v>
      </c>
      <c r="AB448" s="12">
        <v>2</v>
      </c>
    </row>
    <row r="449" spans="27:28" ht="15.75" x14ac:dyDescent="0.25">
      <c r="AA449" s="20">
        <v>35.0140056022409</v>
      </c>
      <c r="AB449" s="12">
        <v>13</v>
      </c>
    </row>
    <row r="450" spans="27:28" ht="15.75" x14ac:dyDescent="0.25">
      <c r="AA450" s="20">
        <v>37.560478736949328</v>
      </c>
      <c r="AB450" s="12">
        <v>9</v>
      </c>
    </row>
    <row r="451" spans="27:28" ht="15.75" x14ac:dyDescent="0.25">
      <c r="AA451" s="20">
        <v>12.732365673542144</v>
      </c>
      <c r="AB451" s="12">
        <v>2</v>
      </c>
    </row>
    <row r="452" spans="27:28" ht="15.75" x14ac:dyDescent="0.25">
      <c r="AA452" s="20">
        <v>19.416857652151769</v>
      </c>
      <c r="AB452" s="12">
        <v>6</v>
      </c>
    </row>
    <row r="453" spans="27:28" ht="15.75" x14ac:dyDescent="0.25">
      <c r="AA453" s="20">
        <v>17.50700280112045</v>
      </c>
      <c r="AB453" s="12">
        <v>7</v>
      </c>
    </row>
    <row r="454" spans="27:28" ht="15.75" x14ac:dyDescent="0.25">
      <c r="AA454" s="20">
        <v>13.050674815380697</v>
      </c>
      <c r="AB454" s="12">
        <v>5</v>
      </c>
    </row>
    <row r="455" spans="27:28" ht="15.75" x14ac:dyDescent="0.25">
      <c r="AA455" s="20">
        <v>69.709702062643245</v>
      </c>
      <c r="AB455" s="12">
        <v>12</v>
      </c>
    </row>
    <row r="456" spans="27:28" ht="15.75" x14ac:dyDescent="0.25">
      <c r="AA456" s="20">
        <v>97.084288260758854</v>
      </c>
      <c r="AB456" s="12">
        <v>13</v>
      </c>
    </row>
    <row r="457" spans="27:28" ht="15.75" x14ac:dyDescent="0.25">
      <c r="AA457" s="20">
        <v>76.39419404125286</v>
      </c>
      <c r="AB457" s="12">
        <v>14</v>
      </c>
    </row>
    <row r="458" spans="27:28" ht="15.75" x14ac:dyDescent="0.25">
      <c r="AA458" s="20">
        <v>16.552075375604787</v>
      </c>
      <c r="AB458" s="12">
        <v>5</v>
      </c>
    </row>
    <row r="459" spans="27:28" ht="15.75" x14ac:dyDescent="0.25">
      <c r="AA459" s="20">
        <v>35.0140056022409</v>
      </c>
      <c r="AB459" s="12">
        <v>5</v>
      </c>
    </row>
    <row r="460" spans="27:28" ht="15.75" x14ac:dyDescent="0.25">
      <c r="AA460" s="20">
        <v>52.521008403361343</v>
      </c>
      <c r="AB460" s="12">
        <v>13</v>
      </c>
    </row>
    <row r="461" spans="27:28" ht="15.75" x14ac:dyDescent="0.25">
      <c r="AA461" s="20">
        <v>31.194295900178254</v>
      </c>
      <c r="AB461" s="12">
        <v>5</v>
      </c>
    </row>
    <row r="462" spans="27:28" ht="15.75" x14ac:dyDescent="0.25">
      <c r="AA462" s="20">
        <v>63.025210084033617</v>
      </c>
      <c r="AB462" s="12">
        <v>7</v>
      </c>
    </row>
    <row r="463" spans="27:28" ht="15.75" x14ac:dyDescent="0.25">
      <c r="AA463" s="20">
        <v>15.597147950089127</v>
      </c>
      <c r="AB463" s="12">
        <v>4</v>
      </c>
    </row>
    <row r="464" spans="27:28" ht="15.75" x14ac:dyDescent="0.25">
      <c r="AA464" s="20">
        <v>37.560478736949328</v>
      </c>
      <c r="AB464" s="12">
        <v>7</v>
      </c>
    </row>
    <row r="465" spans="27:28" ht="15.75" x14ac:dyDescent="0.25">
      <c r="AA465" s="20">
        <v>10.504201680672269</v>
      </c>
      <c r="AB465" s="12">
        <v>3</v>
      </c>
    </row>
    <row r="466" spans="27:28" ht="15.75" x14ac:dyDescent="0.25">
      <c r="AA466" s="20">
        <v>13.687293099057806</v>
      </c>
      <c r="AB466" s="12">
        <v>4</v>
      </c>
    </row>
    <row r="467" spans="27:28" ht="15.75" x14ac:dyDescent="0.25">
      <c r="AA467" s="20">
        <v>26.101349630761394</v>
      </c>
      <c r="AB467" s="12">
        <v>10</v>
      </c>
    </row>
    <row r="468" spans="27:28" ht="15.75" x14ac:dyDescent="0.25">
      <c r="AA468" s="20">
        <v>48.701298701298704</v>
      </c>
      <c r="AB468" s="12">
        <v>12</v>
      </c>
    </row>
    <row r="469" spans="27:28" ht="15.75" x14ac:dyDescent="0.25">
      <c r="AA469" s="20">
        <v>43.608352431881848</v>
      </c>
      <c r="AB469" s="12">
        <v>14</v>
      </c>
    </row>
    <row r="470" spans="27:28" ht="15.75" x14ac:dyDescent="0.25">
      <c r="AA470" s="20">
        <v>30.239368474662594</v>
      </c>
      <c r="AB470" s="12">
        <v>14</v>
      </c>
    </row>
    <row r="471" spans="27:28" ht="15.75" x14ac:dyDescent="0.25">
      <c r="AA471" s="20">
        <v>72.574484339190221</v>
      </c>
      <c r="AB471" s="12">
        <v>14</v>
      </c>
    </row>
    <row r="472" spans="27:28" ht="15.75" x14ac:dyDescent="0.25">
      <c r="AA472" s="20">
        <v>17.825311942959001</v>
      </c>
      <c r="AB472" s="12">
        <v>8</v>
      </c>
    </row>
    <row r="473" spans="27:28" ht="15.75" x14ac:dyDescent="0.25">
      <c r="AA473" s="20">
        <v>23.554876496052966</v>
      </c>
      <c r="AB473" s="12">
        <v>7</v>
      </c>
    </row>
    <row r="474" spans="27:28" ht="15.75" x14ac:dyDescent="0.25">
      <c r="AA474" s="20">
        <v>17.188693659281896</v>
      </c>
      <c r="AB474" s="12">
        <v>7</v>
      </c>
    </row>
    <row r="475" spans="27:28" ht="15.75" x14ac:dyDescent="0.25">
      <c r="AA475" s="20">
        <v>19.735166793990324</v>
      </c>
      <c r="AB475" s="12">
        <v>7</v>
      </c>
    </row>
    <row r="476" spans="27:28" ht="15.75" x14ac:dyDescent="0.25">
      <c r="AA476" s="20">
        <v>11.140819964349376</v>
      </c>
      <c r="AB476" s="12">
        <v>3</v>
      </c>
    </row>
    <row r="477" spans="27:28" ht="15.75" x14ac:dyDescent="0.25">
      <c r="AA477" s="20">
        <v>11.140819964349376</v>
      </c>
      <c r="AB477" s="12">
        <v>3</v>
      </c>
    </row>
    <row r="478" spans="27:28" ht="15.75" x14ac:dyDescent="0.25">
      <c r="AA478" s="20">
        <v>40.425261013496311</v>
      </c>
      <c r="AB478" s="12">
        <v>14</v>
      </c>
    </row>
    <row r="479" spans="27:28" ht="15.75" x14ac:dyDescent="0.25">
      <c r="AA479" s="20">
        <v>22.918258212375861</v>
      </c>
      <c r="AB479" s="12">
        <v>5</v>
      </c>
    </row>
    <row r="480" spans="27:28" ht="15.75" x14ac:dyDescent="0.25">
      <c r="AA480" s="20">
        <v>11.140819964349376</v>
      </c>
      <c r="AB480" s="12">
        <v>4</v>
      </c>
    </row>
    <row r="481" spans="27:28" ht="15.75" x14ac:dyDescent="0.25">
      <c r="AA481" s="20">
        <v>11.45912910618793</v>
      </c>
      <c r="AB481" s="12">
        <v>3</v>
      </c>
    </row>
    <row r="482" spans="27:28" ht="15.75" x14ac:dyDescent="0.25">
      <c r="AA482" s="20">
        <v>86.898395721925141</v>
      </c>
      <c r="AB482" s="12">
        <v>12</v>
      </c>
    </row>
    <row r="483" spans="27:28" ht="15.75" x14ac:dyDescent="0.25">
      <c r="AA483" s="20">
        <v>19.416857652151769</v>
      </c>
      <c r="AB483" s="12">
        <v>3</v>
      </c>
    </row>
    <row r="484" spans="27:28" ht="15.75" x14ac:dyDescent="0.25">
      <c r="AA484" s="20">
        <v>22.281639928698752</v>
      </c>
      <c r="AB484" s="12">
        <v>4</v>
      </c>
    </row>
    <row r="485" spans="27:28" ht="15.75" x14ac:dyDescent="0.25">
      <c r="AA485" s="20">
        <v>64.935064935064929</v>
      </c>
      <c r="AB485" s="12">
        <v>8</v>
      </c>
    </row>
    <row r="486" spans="27:28" ht="15.75" x14ac:dyDescent="0.25">
      <c r="AA486" s="20">
        <v>55.385790679908325</v>
      </c>
      <c r="AB486" s="12">
        <v>8</v>
      </c>
    </row>
    <row r="487" spans="27:28" ht="15.75" x14ac:dyDescent="0.25">
      <c r="AA487" s="20">
        <v>67.799847211611919</v>
      </c>
      <c r="AB487" s="12">
        <v>9</v>
      </c>
    </row>
    <row r="488" spans="27:28" ht="15.75" x14ac:dyDescent="0.25">
      <c r="AA488" s="20">
        <v>14.323911382734913</v>
      </c>
      <c r="AB488" s="12">
        <v>5</v>
      </c>
    </row>
    <row r="489" spans="27:28" ht="15.75" x14ac:dyDescent="0.25">
      <c r="AA489" s="20">
        <v>52.202699261522788</v>
      </c>
      <c r="AB489" s="12">
        <v>10</v>
      </c>
    </row>
    <row r="490" spans="27:28" ht="15.75" x14ac:dyDescent="0.25">
      <c r="AA490" s="20">
        <v>37.560478736949328</v>
      </c>
      <c r="AB490" s="12">
        <v>10</v>
      </c>
    </row>
    <row r="491" spans="27:28" ht="15.75" x14ac:dyDescent="0.25">
      <c r="AA491" s="20">
        <v>10.185892538833716</v>
      </c>
      <c r="AB491" s="12">
        <v>3</v>
      </c>
    </row>
    <row r="492" spans="27:28" ht="15.75" x14ac:dyDescent="0.25">
      <c r="AA492" s="20">
        <v>12.095747389865037</v>
      </c>
      <c r="AB492" s="12">
        <v>3</v>
      </c>
    </row>
    <row r="493" spans="27:28" ht="15.75" x14ac:dyDescent="0.25">
      <c r="AA493" s="20">
        <v>24.509803921568629</v>
      </c>
      <c r="AB493" s="12">
        <v>8</v>
      </c>
    </row>
    <row r="494" spans="27:28" ht="15.75" x14ac:dyDescent="0.25">
      <c r="AA494" s="20">
        <v>43.926661573720395</v>
      </c>
      <c r="AB494" s="12">
        <v>10</v>
      </c>
    </row>
    <row r="495" spans="27:28" ht="15.75" x14ac:dyDescent="0.25">
      <c r="AA495" s="20">
        <v>37.878787878787882</v>
      </c>
      <c r="AB495" s="12">
        <v>8</v>
      </c>
    </row>
    <row r="496" spans="27:28" ht="15.75" x14ac:dyDescent="0.25">
      <c r="AA496" s="20">
        <v>10.185892538833716</v>
      </c>
      <c r="AB496" s="12">
        <v>3</v>
      </c>
    </row>
    <row r="497" spans="27:28" ht="15.75" x14ac:dyDescent="0.25">
      <c r="AA497" s="20">
        <v>30.239368474662594</v>
      </c>
      <c r="AB497" s="12">
        <v>6</v>
      </c>
    </row>
    <row r="498" spans="27:28" ht="15.75" x14ac:dyDescent="0.25">
      <c r="AA498" s="20">
        <v>76.39419404125286</v>
      </c>
      <c r="AB498" s="12">
        <v>12</v>
      </c>
    </row>
    <row r="499" spans="27:28" ht="15.75" x14ac:dyDescent="0.25">
      <c r="AA499" s="20">
        <v>49.974535268652915</v>
      </c>
      <c r="AB499" s="12">
        <v>13</v>
      </c>
    </row>
    <row r="500" spans="27:28" ht="15.75" x14ac:dyDescent="0.25">
      <c r="AA500" s="20">
        <v>13.368983957219251</v>
      </c>
      <c r="AB500" s="12">
        <v>4</v>
      </c>
    </row>
    <row r="501" spans="27:28" ht="15.75" x14ac:dyDescent="0.25">
      <c r="AA501" s="20">
        <v>10.185892538833716</v>
      </c>
      <c r="AB501" s="12">
        <v>3</v>
      </c>
    </row>
    <row r="502" spans="27:28" ht="15.75" x14ac:dyDescent="0.25">
      <c r="AA502" s="20">
        <v>11.45912910618793</v>
      </c>
      <c r="AB502" s="12">
        <v>2</v>
      </c>
    </row>
    <row r="503" spans="27:28" ht="15.75" x14ac:dyDescent="0.25">
      <c r="AA503" s="20">
        <v>19.416857652151769</v>
      </c>
      <c r="AB503" s="12">
        <v>9</v>
      </c>
    </row>
    <row r="504" spans="27:28" ht="15.75" x14ac:dyDescent="0.25">
      <c r="AA504" s="20">
        <v>11.140819964349376</v>
      </c>
      <c r="AB504" s="12">
        <v>3</v>
      </c>
    </row>
    <row r="505" spans="27:28" ht="15.75" x14ac:dyDescent="0.25">
      <c r="AA505" s="20">
        <v>41.380188439011967</v>
      </c>
      <c r="AB505" s="12">
        <v>6</v>
      </c>
    </row>
    <row r="506" spans="27:28" ht="15.75" x14ac:dyDescent="0.25">
      <c r="AA506" s="20">
        <v>18.143621084797555</v>
      </c>
      <c r="AB506" s="12">
        <v>4</v>
      </c>
    </row>
    <row r="507" spans="27:28" ht="15.75" x14ac:dyDescent="0.25">
      <c r="AA507" s="20">
        <v>26.419658772599949</v>
      </c>
      <c r="AB507" s="12">
        <v>7</v>
      </c>
    </row>
    <row r="508" spans="27:28" ht="15.75" x14ac:dyDescent="0.25">
      <c r="AA508" s="20">
        <v>15.597147950089127</v>
      </c>
      <c r="AB508" s="12">
        <v>4</v>
      </c>
    </row>
    <row r="509" spans="27:28" ht="15.75" x14ac:dyDescent="0.25">
      <c r="AA509" s="20">
        <v>50.929462694168578</v>
      </c>
      <c r="AB509" s="12">
        <v>9</v>
      </c>
    </row>
    <row r="510" spans="27:28" ht="15.75" x14ac:dyDescent="0.25">
      <c r="AA510" s="20">
        <v>10.504201680672269</v>
      </c>
      <c r="AB510" s="12">
        <v>3</v>
      </c>
    </row>
    <row r="511" spans="27:28" ht="15.75" x14ac:dyDescent="0.25">
      <c r="AA511" s="20">
        <v>16.870384517443341</v>
      </c>
      <c r="AB511" s="12">
        <v>3</v>
      </c>
    </row>
    <row r="512" spans="27:28" ht="15.75" x14ac:dyDescent="0.25">
      <c r="AA512" s="20">
        <v>35.0140056022409</v>
      </c>
      <c r="AB512" s="12">
        <v>12</v>
      </c>
    </row>
    <row r="513" spans="27:28" ht="15.75" x14ac:dyDescent="0.25">
      <c r="AA513" s="20">
        <v>15.278838808250573</v>
      </c>
      <c r="AB513" s="12">
        <v>4</v>
      </c>
    </row>
    <row r="514" spans="27:28" ht="15.75" x14ac:dyDescent="0.25">
      <c r="AA514" s="20">
        <v>14.96052966641202</v>
      </c>
      <c r="AB514" s="12">
        <v>5</v>
      </c>
    </row>
    <row r="515" spans="27:28" ht="15.75" x14ac:dyDescent="0.25">
      <c r="AA515" s="20">
        <v>14.323911382734913</v>
      </c>
      <c r="AB515" s="12">
        <v>5</v>
      </c>
    </row>
    <row r="516" spans="27:28" ht="15.75" x14ac:dyDescent="0.25">
      <c r="AA516" s="20">
        <v>10.504201680672269</v>
      </c>
      <c r="AB516" s="12">
        <v>4</v>
      </c>
    </row>
    <row r="517" spans="27:28" ht="15.75" x14ac:dyDescent="0.25">
      <c r="AA517" s="20">
        <v>46.154825566590276</v>
      </c>
      <c r="AB517" s="12">
        <v>10</v>
      </c>
    </row>
    <row r="518" spans="27:28" ht="15.75" x14ac:dyDescent="0.25">
      <c r="AA518" s="20">
        <v>14.96052966641202</v>
      </c>
      <c r="AB518" s="12">
        <v>5</v>
      </c>
    </row>
    <row r="519" spans="27:28" ht="15.75" x14ac:dyDescent="0.25">
      <c r="AA519" s="20">
        <v>21.008403361344538</v>
      </c>
      <c r="AB519" s="12">
        <v>5</v>
      </c>
    </row>
    <row r="520" spans="27:28" ht="15.75" x14ac:dyDescent="0.25">
      <c r="AA520" s="20">
        <v>12.41405653170359</v>
      </c>
      <c r="AB520" s="12">
        <v>3</v>
      </c>
    </row>
    <row r="521" spans="27:28" ht="15.75" x14ac:dyDescent="0.25">
      <c r="AA521" s="20">
        <v>13.368983957219251</v>
      </c>
      <c r="AB521" s="12">
        <v>5</v>
      </c>
    </row>
    <row r="522" spans="27:28" ht="15.75" x14ac:dyDescent="0.25">
      <c r="AA522" s="20">
        <v>25.146422205245734</v>
      </c>
      <c r="AB522" s="12">
        <v>4</v>
      </c>
    </row>
    <row r="523" spans="27:28" ht="15.75" x14ac:dyDescent="0.25">
      <c r="AA523" s="20">
        <v>12.732365673542144</v>
      </c>
      <c r="AB523" s="12">
        <v>2</v>
      </c>
    </row>
    <row r="524" spans="27:28" ht="15.75" x14ac:dyDescent="0.25">
      <c r="AA524" s="20">
        <v>82.760376878023934</v>
      </c>
      <c r="AB524" s="12">
        <v>13</v>
      </c>
    </row>
    <row r="525" spans="27:28" ht="15.75" x14ac:dyDescent="0.25">
      <c r="AA525" s="20">
        <v>13.687293099057806</v>
      </c>
      <c r="AB525" s="12">
        <v>3</v>
      </c>
    </row>
    <row r="526" spans="27:28" ht="15.75" x14ac:dyDescent="0.25">
      <c r="AA526" s="20">
        <v>17.825311942959001</v>
      </c>
      <c r="AB526" s="12">
        <v>6</v>
      </c>
    </row>
    <row r="527" spans="27:28" ht="15.75" x14ac:dyDescent="0.25">
      <c r="AA527" s="20">
        <v>17.188693659281896</v>
      </c>
      <c r="AB527" s="12">
        <v>3</v>
      </c>
    </row>
    <row r="528" spans="27:28" ht="15.75" x14ac:dyDescent="0.25">
      <c r="AA528" s="20">
        <v>54.112554112554115</v>
      </c>
      <c r="AB528" s="12">
        <v>8</v>
      </c>
    </row>
    <row r="529" spans="27:28" ht="15.75" x14ac:dyDescent="0.25">
      <c r="AA529" s="20">
        <v>37.242169595110774</v>
      </c>
      <c r="AB529" s="12">
        <v>5</v>
      </c>
    </row>
    <row r="530" spans="27:28" ht="15.75" x14ac:dyDescent="0.25">
      <c r="AA530" s="20">
        <v>24.191494779730075</v>
      </c>
      <c r="AB530" s="12">
        <v>3</v>
      </c>
    </row>
    <row r="531" spans="27:28" ht="15.75" x14ac:dyDescent="0.25">
      <c r="AA531" s="20">
        <v>12.095747389865037</v>
      </c>
      <c r="AB531" s="12">
        <v>3</v>
      </c>
    </row>
    <row r="532" spans="27:28" ht="15.75" x14ac:dyDescent="0.25">
      <c r="AA532" s="20">
        <v>14.323911382734913</v>
      </c>
      <c r="AB532" s="12">
        <v>4</v>
      </c>
    </row>
    <row r="533" spans="27:28" ht="15.75" x14ac:dyDescent="0.25">
      <c r="AA533" s="20">
        <v>13.687293099057806</v>
      </c>
      <c r="AB533" s="12">
        <v>3</v>
      </c>
    </row>
    <row r="534" spans="27:28" ht="15.75" x14ac:dyDescent="0.25">
      <c r="AA534" s="20">
        <v>22.281639928698752</v>
      </c>
      <c r="AB534" s="12">
        <v>4</v>
      </c>
    </row>
    <row r="535" spans="27:28" ht="15.75" x14ac:dyDescent="0.25">
      <c r="AA535" s="20">
        <v>87.85332314744079</v>
      </c>
      <c r="AB535" s="12">
        <v>13</v>
      </c>
    </row>
    <row r="536" spans="27:28" ht="15.75" x14ac:dyDescent="0.25">
      <c r="AA536" s="20">
        <v>11.777438248026483</v>
      </c>
      <c r="AB536" s="12">
        <v>4</v>
      </c>
    </row>
    <row r="537" spans="27:28" ht="15.75" x14ac:dyDescent="0.25">
      <c r="AA537" s="20">
        <v>15.91545709192768</v>
      </c>
      <c r="AB537" s="12">
        <v>5</v>
      </c>
    </row>
    <row r="538" spans="27:28" ht="15.75" x14ac:dyDescent="0.25">
      <c r="AA538" s="20">
        <v>16.233766233766232</v>
      </c>
      <c r="AB538" s="12">
        <v>4</v>
      </c>
    </row>
    <row r="539" spans="27:28" ht="15.75" x14ac:dyDescent="0.25">
      <c r="AA539" s="20">
        <v>18.143621084797555</v>
      </c>
      <c r="AB539" s="12">
        <v>8</v>
      </c>
    </row>
    <row r="540" spans="27:28" ht="15.75" x14ac:dyDescent="0.25">
      <c r="AA540" s="20">
        <v>12.732365673542144</v>
      </c>
      <c r="AB540" s="12">
        <v>4</v>
      </c>
    </row>
    <row r="541" spans="27:28" ht="15.75" x14ac:dyDescent="0.25">
      <c r="AA541" s="20">
        <v>55.70409982174688</v>
      </c>
      <c r="AB541" s="12">
        <v>15</v>
      </c>
    </row>
    <row r="542" spans="27:28" ht="15.75" x14ac:dyDescent="0.25">
      <c r="AA542" s="20">
        <v>16.233766233766232</v>
      </c>
      <c r="AB542" s="12">
        <v>4</v>
      </c>
    </row>
    <row r="543" spans="27:28" ht="15.75" x14ac:dyDescent="0.25">
      <c r="AA543" s="20">
        <v>52.202699261522788</v>
      </c>
      <c r="AB543" s="12">
        <v>10</v>
      </c>
    </row>
    <row r="544" spans="27:28" ht="15.75" x14ac:dyDescent="0.25">
      <c r="AA544" s="20">
        <v>11.45912910618793</v>
      </c>
      <c r="AB544" s="12">
        <v>3</v>
      </c>
    </row>
    <row r="545" spans="27:28" ht="15.75" x14ac:dyDescent="0.25">
      <c r="AA545" s="20">
        <v>11.45912910618793</v>
      </c>
      <c r="AB545" s="12">
        <v>3</v>
      </c>
    </row>
    <row r="546" spans="27:28" ht="15.75" x14ac:dyDescent="0.25">
      <c r="AA546" s="20">
        <v>24.82811306340718</v>
      </c>
      <c r="AB546" s="12">
        <v>12</v>
      </c>
    </row>
    <row r="547" spans="27:28" ht="15.75" x14ac:dyDescent="0.25">
      <c r="AA547" s="20">
        <v>17.50700280112045</v>
      </c>
      <c r="AB547" s="12">
        <v>4</v>
      </c>
    </row>
    <row r="548" spans="27:28" ht="15.75" x14ac:dyDescent="0.25">
      <c r="AA548" s="20">
        <v>12.095747389865037</v>
      </c>
      <c r="AB548" s="12">
        <v>3</v>
      </c>
    </row>
    <row r="549" spans="27:28" ht="15.75" x14ac:dyDescent="0.25">
      <c r="AA549" s="20">
        <v>55.70409982174688</v>
      </c>
      <c r="AB549" s="12">
        <v>13</v>
      </c>
    </row>
    <row r="550" spans="27:28" ht="15.75" x14ac:dyDescent="0.25">
      <c r="AA550" s="20">
        <v>21.326712503183092</v>
      </c>
      <c r="AB550" s="12">
        <v>6</v>
      </c>
    </row>
    <row r="551" spans="27:28" ht="15.75" x14ac:dyDescent="0.25">
      <c r="AA551" s="20">
        <v>41.380188439011967</v>
      </c>
      <c r="AB551" s="12">
        <v>14</v>
      </c>
    </row>
    <row r="552" spans="27:28" ht="15.75" x14ac:dyDescent="0.25">
      <c r="AA552" s="20">
        <v>22.281639928698752</v>
      </c>
      <c r="AB552" s="12">
        <v>7</v>
      </c>
    </row>
    <row r="553" spans="27:28" ht="15.75" x14ac:dyDescent="0.25">
      <c r="AA553" s="20">
        <v>33.422459893048128</v>
      </c>
      <c r="AB553" s="12">
        <v>8</v>
      </c>
    </row>
    <row r="554" spans="27:28" ht="15.75" x14ac:dyDescent="0.25">
      <c r="AA554" s="20">
        <v>48.38298955946015</v>
      </c>
      <c r="AB554" s="12">
        <v>8</v>
      </c>
    </row>
    <row r="555" spans="27:28" ht="15.75" x14ac:dyDescent="0.25">
      <c r="AA555" s="20">
        <v>58.250572956455308</v>
      </c>
      <c r="AB555" s="12">
        <v>13</v>
      </c>
    </row>
    <row r="556" spans="27:28" ht="15.75" x14ac:dyDescent="0.25">
      <c r="AA556" s="20">
        <v>44.563279857397504</v>
      </c>
      <c r="AB556" s="12">
        <v>8</v>
      </c>
    </row>
    <row r="557" spans="27:28" ht="15.75" x14ac:dyDescent="0.25">
      <c r="AA557" s="20">
        <v>54.112554112554115</v>
      </c>
      <c r="AB557" s="12">
        <v>12</v>
      </c>
    </row>
    <row r="558" spans="27:28" ht="15.75" x14ac:dyDescent="0.25">
      <c r="AA558" s="20">
        <v>10.822510822510823</v>
      </c>
      <c r="AB558" s="12">
        <v>2</v>
      </c>
    </row>
    <row r="559" spans="27:28" ht="15.75" x14ac:dyDescent="0.25">
      <c r="AA559" s="20">
        <v>35.0140056022409</v>
      </c>
      <c r="AB559" s="12">
        <v>8</v>
      </c>
    </row>
    <row r="560" spans="27:28" ht="15.75" x14ac:dyDescent="0.25">
      <c r="AA560" s="20">
        <v>38.19709702062643</v>
      </c>
      <c r="AB560" s="12">
        <v>8</v>
      </c>
    </row>
    <row r="561" spans="27:28" ht="15.75" x14ac:dyDescent="0.25">
      <c r="AA561" s="20">
        <v>20.371785077667433</v>
      </c>
      <c r="AB561" s="12">
        <v>6</v>
      </c>
    </row>
    <row r="562" spans="27:28" ht="15.75" x14ac:dyDescent="0.25">
      <c r="AA562" s="20">
        <v>10.822510822510823</v>
      </c>
      <c r="AB562" s="12">
        <v>3</v>
      </c>
    </row>
    <row r="563" spans="27:28" ht="15.75" x14ac:dyDescent="0.25">
      <c r="AA563" s="20">
        <v>35.968933027756556</v>
      </c>
      <c r="AB563" s="12">
        <v>12</v>
      </c>
    </row>
    <row r="564" spans="27:28" ht="15.75" x14ac:dyDescent="0.25">
      <c r="AA564" s="20">
        <v>22.918258212375861</v>
      </c>
      <c r="AB564" s="12">
        <v>5</v>
      </c>
    </row>
    <row r="565" spans="27:28" ht="15.75" x14ac:dyDescent="0.25">
      <c r="AA565" s="20">
        <v>49.337916984975813</v>
      </c>
      <c r="AB565" s="12">
        <v>7</v>
      </c>
    </row>
    <row r="566" spans="27:28" ht="15.75" x14ac:dyDescent="0.25">
      <c r="AA566" s="20">
        <v>54.749172396231224</v>
      </c>
      <c r="AB566" s="12">
        <v>9</v>
      </c>
    </row>
    <row r="567" spans="27:28" ht="15.75" x14ac:dyDescent="0.25">
      <c r="AA567" s="20">
        <v>90.081487140310671</v>
      </c>
      <c r="AB567" s="12">
        <v>14</v>
      </c>
    </row>
    <row r="568" spans="27:28" ht="15.75" x14ac:dyDescent="0.25">
      <c r="AA568" s="20">
        <v>17.50700280112045</v>
      </c>
      <c r="AB568" s="12">
        <v>5</v>
      </c>
    </row>
    <row r="569" spans="27:28" ht="15.75" x14ac:dyDescent="0.25">
      <c r="AA569" s="20">
        <v>38.19709702062643</v>
      </c>
      <c r="AB569" s="12">
        <v>9</v>
      </c>
    </row>
    <row r="570" spans="27:28" ht="15.75" x14ac:dyDescent="0.25">
      <c r="AA570" s="20">
        <v>30.8759867583397</v>
      </c>
      <c r="AB570" s="12">
        <v>9</v>
      </c>
    </row>
    <row r="571" spans="27:28" ht="15.75" x14ac:dyDescent="0.25">
      <c r="AA571" s="20">
        <v>14.005602240896359</v>
      </c>
      <c r="AB571" s="12">
        <v>2</v>
      </c>
    </row>
    <row r="572" spans="27:28" ht="15.75" x14ac:dyDescent="0.25">
      <c r="AA572" s="20">
        <v>22.281639928698752</v>
      </c>
      <c r="AB572" s="12">
        <v>7</v>
      </c>
    </row>
    <row r="573" spans="27:28" ht="15.75" x14ac:dyDescent="0.25">
      <c r="AA573" s="20">
        <v>12.732365673542144</v>
      </c>
      <c r="AB573" s="12">
        <v>3</v>
      </c>
    </row>
    <row r="574" spans="27:28" ht="15.75" x14ac:dyDescent="0.25">
      <c r="AA574" s="20">
        <v>11.140819964349376</v>
      </c>
      <c r="AB574" s="12">
        <v>2</v>
      </c>
    </row>
    <row r="575" spans="27:28" ht="15.75" x14ac:dyDescent="0.25">
      <c r="AA575" s="20">
        <v>31.830914183855359</v>
      </c>
      <c r="AB575" s="12">
        <v>14</v>
      </c>
    </row>
    <row r="576" spans="27:28" ht="15.75" x14ac:dyDescent="0.25">
      <c r="AA576" s="20">
        <v>19.098548510313215</v>
      </c>
      <c r="AB576" s="12">
        <v>8</v>
      </c>
    </row>
    <row r="577" spans="23:28" ht="15.75" x14ac:dyDescent="0.25">
      <c r="AA577" s="20">
        <v>10.504201680672269</v>
      </c>
      <c r="AB577" s="12">
        <v>3</v>
      </c>
    </row>
    <row r="578" spans="23:28" ht="15.75" x14ac:dyDescent="0.25">
      <c r="AA578" s="20">
        <v>11.140819964349376</v>
      </c>
      <c r="AB578" s="12">
        <v>3</v>
      </c>
    </row>
    <row r="579" spans="23:28" ht="15.75" x14ac:dyDescent="0.25">
      <c r="W579">
        <v>603</v>
      </c>
      <c r="X579">
        <v>100</v>
      </c>
      <c r="AA579" s="20">
        <v>10.504201680672269</v>
      </c>
      <c r="AB579" s="12">
        <v>3</v>
      </c>
    </row>
    <row r="580" spans="23:28" ht="15.75" x14ac:dyDescent="0.25">
      <c r="AA580" s="20">
        <v>39.152024446142093</v>
      </c>
      <c r="AB580" s="12">
        <v>7</v>
      </c>
    </row>
    <row r="581" spans="23:28" ht="15.75" x14ac:dyDescent="0.25">
      <c r="W581">
        <v>245</v>
      </c>
      <c r="AA581" s="20">
        <v>16.552075375604787</v>
      </c>
      <c r="AB581" s="12">
        <v>5</v>
      </c>
    </row>
    <row r="582" spans="23:28" ht="15.75" x14ac:dyDescent="0.25">
      <c r="X582" s="68">
        <f>(W581*X579)/W579</f>
        <v>40.630182421227197</v>
      </c>
      <c r="AA582" s="20">
        <v>14.642220524573466</v>
      </c>
      <c r="AB582" s="12">
        <v>4</v>
      </c>
    </row>
    <row r="583" spans="23:28" ht="15.75" x14ac:dyDescent="0.25">
      <c r="AA583" s="20">
        <v>25.464731347084289</v>
      </c>
      <c r="AB583" s="12">
        <v>5</v>
      </c>
    </row>
    <row r="584" spans="23:28" ht="15.75" x14ac:dyDescent="0.25">
      <c r="AA584" s="20">
        <v>57.613954672778206</v>
      </c>
      <c r="AB584" s="12">
        <v>10</v>
      </c>
    </row>
    <row r="585" spans="23:28" ht="15.75" x14ac:dyDescent="0.25">
      <c r="AA585" s="20">
        <v>21.326712503183092</v>
      </c>
      <c r="AB585" s="12">
        <v>6</v>
      </c>
    </row>
    <row r="586" spans="23:28" ht="15.75" x14ac:dyDescent="0.25">
      <c r="AA586" s="20">
        <v>25.783040488922843</v>
      </c>
      <c r="AB586" s="12">
        <v>6</v>
      </c>
    </row>
    <row r="587" spans="23:28" ht="15.75" x14ac:dyDescent="0.25">
      <c r="AA587" s="20">
        <v>20.053475935828878</v>
      </c>
      <c r="AB587" s="12">
        <v>4</v>
      </c>
    </row>
    <row r="588" spans="23:28" ht="15.75" x14ac:dyDescent="0.25">
      <c r="AA588" s="20">
        <v>52.839317545199897</v>
      </c>
      <c r="AB588" s="12">
        <v>10</v>
      </c>
    </row>
    <row r="589" spans="23:28" ht="15.75" x14ac:dyDescent="0.25">
      <c r="AA589" s="20">
        <v>60.478736949325189</v>
      </c>
      <c r="AB589" s="12">
        <v>12</v>
      </c>
    </row>
    <row r="590" spans="23:28" ht="15.75" x14ac:dyDescent="0.25">
      <c r="AA590" s="24">
        <v>46.154825566590276</v>
      </c>
      <c r="AB590" s="21">
        <v>10</v>
      </c>
    </row>
    <row r="591" spans="23:28" ht="15.75" x14ac:dyDescent="0.25">
      <c r="AA591" s="24">
        <v>41.380188439011967</v>
      </c>
      <c r="AB591" s="21">
        <v>13</v>
      </c>
    </row>
    <row r="592" spans="23:28" ht="15.75" x14ac:dyDescent="0.25">
      <c r="AA592" s="24">
        <v>60.478736949325189</v>
      </c>
      <c r="AB592" s="21">
        <v>14</v>
      </c>
    </row>
    <row r="593" spans="27:28" ht="15.75" x14ac:dyDescent="0.25">
      <c r="AA593" s="24">
        <v>74.802648332060102</v>
      </c>
      <c r="AB593" s="21">
        <v>14</v>
      </c>
    </row>
    <row r="594" spans="27:28" ht="15.75" x14ac:dyDescent="0.25">
      <c r="AA594" s="24">
        <v>11.140819964349376</v>
      </c>
      <c r="AB594" s="21">
        <v>2</v>
      </c>
    </row>
    <row r="595" spans="27:28" ht="15.75" x14ac:dyDescent="0.25">
      <c r="AA595" s="24">
        <v>10.822510822510823</v>
      </c>
      <c r="AB595" s="21">
        <v>2</v>
      </c>
    </row>
    <row r="596" spans="27:28" ht="15.75" x14ac:dyDescent="0.25">
      <c r="AA596" s="24">
        <v>12.732365673542144</v>
      </c>
      <c r="AB596" s="21">
        <v>2</v>
      </c>
    </row>
    <row r="597" spans="27:28" ht="15.75" x14ac:dyDescent="0.25">
      <c r="AA597" s="24">
        <v>51.884390119684241</v>
      </c>
      <c r="AB597" s="21">
        <v>14</v>
      </c>
    </row>
    <row r="598" spans="27:28" ht="15.75" x14ac:dyDescent="0.25">
      <c r="AA598" s="24">
        <v>16.870384517443341</v>
      </c>
      <c r="AB598" s="21">
        <v>4</v>
      </c>
    </row>
    <row r="599" spans="27:28" ht="15.75" x14ac:dyDescent="0.25">
      <c r="AA599" s="24">
        <v>12.41405653170359</v>
      </c>
      <c r="AB599" s="21">
        <v>3</v>
      </c>
    </row>
    <row r="600" spans="27:28" ht="15.75" x14ac:dyDescent="0.25">
      <c r="AA600" s="24">
        <v>14.005602240896359</v>
      </c>
      <c r="AB600" s="21">
        <v>3</v>
      </c>
    </row>
    <row r="601" spans="27:28" ht="15.75" x14ac:dyDescent="0.25">
      <c r="AA601" s="24">
        <v>15.278838808250573</v>
      </c>
      <c r="AB601" s="21">
        <v>4</v>
      </c>
    </row>
    <row r="602" spans="27:28" ht="15.75" x14ac:dyDescent="0.25">
      <c r="AA602" s="24">
        <v>17.188693659281896</v>
      </c>
      <c r="AB602" s="21">
        <v>4</v>
      </c>
    </row>
    <row r="603" spans="27:28" ht="15.75" x14ac:dyDescent="0.25">
      <c r="AA603" s="24">
        <v>14.323911382734913</v>
      </c>
      <c r="AB603" s="21">
        <v>2</v>
      </c>
    </row>
    <row r="604" spans="27:28" ht="15.75" x14ac:dyDescent="0.25">
      <c r="AA604" s="24">
        <v>15.597147950089127</v>
      </c>
      <c r="AB604" s="21">
        <v>4</v>
      </c>
    </row>
    <row r="605" spans="27:28" ht="15.75" x14ac:dyDescent="0.25">
      <c r="AA605" s="24">
        <v>14.96052966641202</v>
      </c>
      <c r="AB605" s="21">
        <v>4</v>
      </c>
    </row>
  </sheetData>
  <autoFilter ref="AA2:AB605"/>
  <mergeCells count="11">
    <mergeCell ref="A1:A2"/>
    <mergeCell ref="B1:C1"/>
    <mergeCell ref="D1:E1"/>
    <mergeCell ref="F1:G1"/>
    <mergeCell ref="H1:I1"/>
    <mergeCell ref="J1:K1"/>
    <mergeCell ref="L1:M1"/>
    <mergeCell ref="T1:U1"/>
    <mergeCell ref="R1:S1"/>
    <mergeCell ref="N1:O1"/>
    <mergeCell ref="P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46"/>
  <sheetViews>
    <sheetView zoomScale="70" zoomScaleNormal="70" workbookViewId="0">
      <selection activeCell="W37" sqref="W37"/>
    </sheetView>
  </sheetViews>
  <sheetFormatPr defaultRowHeight="12.75" x14ac:dyDescent="0.2"/>
  <cols>
    <col min="1" max="1" width="14.5703125" bestFit="1" customWidth="1"/>
    <col min="2" max="2" width="5" bestFit="1" customWidth="1"/>
    <col min="3" max="3" width="12.28515625" bestFit="1" customWidth="1"/>
    <col min="4" max="4" width="5.140625" customWidth="1"/>
    <col min="5" max="5" width="12.28515625" bestFit="1" customWidth="1"/>
    <col min="6" max="6" width="4" bestFit="1" customWidth="1"/>
    <col min="7" max="7" width="12.42578125" customWidth="1"/>
    <col min="8" max="8" width="4" bestFit="1" customWidth="1"/>
    <col min="9" max="9" width="12.7109375" customWidth="1"/>
    <col min="10" max="10" width="3" bestFit="1" customWidth="1"/>
    <col min="11" max="11" width="12.7109375" customWidth="1"/>
    <col min="12" max="12" width="3" bestFit="1" customWidth="1"/>
    <col min="13" max="13" width="12.28515625" customWidth="1"/>
    <col min="14" max="14" width="3" bestFit="1" customWidth="1"/>
    <col min="15" max="15" width="12.5703125" customWidth="1"/>
    <col min="16" max="16" width="3" bestFit="1" customWidth="1"/>
    <col min="17" max="17" width="12.42578125" customWidth="1"/>
    <col min="18" max="18" width="2.7109375" bestFit="1" customWidth="1"/>
    <col min="19" max="19" width="12.7109375" customWidth="1"/>
    <col min="20" max="20" width="4.42578125" customWidth="1"/>
    <col min="21" max="21" width="12.28515625" bestFit="1" customWidth="1"/>
    <col min="23" max="23" width="19" bestFit="1" customWidth="1"/>
    <col min="27" max="27" width="12.85546875" bestFit="1" customWidth="1"/>
    <col min="29" max="29" width="5.5703125" bestFit="1" customWidth="1"/>
  </cols>
  <sheetData>
    <row r="1" spans="1:29" ht="15" x14ac:dyDescent="0.25">
      <c r="A1" s="174" t="s">
        <v>169</v>
      </c>
      <c r="B1" s="173" t="s">
        <v>205</v>
      </c>
      <c r="C1" s="173"/>
      <c r="D1" s="173" t="s">
        <v>274</v>
      </c>
      <c r="E1" s="173"/>
      <c r="F1" s="173" t="s">
        <v>275</v>
      </c>
      <c r="G1" s="173"/>
      <c r="H1" s="173" t="s">
        <v>276</v>
      </c>
      <c r="I1" s="173"/>
      <c r="J1" s="173" t="s">
        <v>277</v>
      </c>
      <c r="K1" s="173"/>
      <c r="L1" s="173" t="s">
        <v>278</v>
      </c>
      <c r="M1" s="173"/>
      <c r="N1" s="173" t="s">
        <v>279</v>
      </c>
      <c r="O1" s="173"/>
      <c r="P1" s="173" t="s">
        <v>280</v>
      </c>
      <c r="Q1" s="173"/>
      <c r="R1" s="173" t="s">
        <v>281</v>
      </c>
      <c r="S1" s="173"/>
      <c r="T1" s="173" t="s">
        <v>22</v>
      </c>
      <c r="U1" s="173"/>
    </row>
    <row r="2" spans="1:29" ht="15" x14ac:dyDescent="0.25">
      <c r="A2" s="174"/>
      <c r="B2" s="112" t="s">
        <v>170</v>
      </c>
      <c r="C2" s="113" t="s">
        <v>25</v>
      </c>
      <c r="D2" s="112" t="s">
        <v>170</v>
      </c>
      <c r="E2" s="113" t="s">
        <v>25</v>
      </c>
      <c r="F2" s="112" t="s">
        <v>170</v>
      </c>
      <c r="G2" s="113" t="s">
        <v>25</v>
      </c>
      <c r="H2" s="112" t="s">
        <v>170</v>
      </c>
      <c r="I2" s="113" t="s">
        <v>25</v>
      </c>
      <c r="J2" s="112" t="s">
        <v>170</v>
      </c>
      <c r="K2" s="113" t="s">
        <v>25</v>
      </c>
      <c r="L2" s="112" t="s">
        <v>170</v>
      </c>
      <c r="M2" s="113" t="s">
        <v>25</v>
      </c>
      <c r="N2" s="112" t="s">
        <v>170</v>
      </c>
      <c r="O2" s="113" t="s">
        <v>25</v>
      </c>
      <c r="P2" s="112" t="s">
        <v>170</v>
      </c>
      <c r="Q2" s="113" t="s">
        <v>25</v>
      </c>
      <c r="R2" s="112" t="s">
        <v>170</v>
      </c>
      <c r="S2" s="113" t="s">
        <v>25</v>
      </c>
      <c r="T2" s="112" t="s">
        <v>203</v>
      </c>
      <c r="U2" s="113" t="s">
        <v>25</v>
      </c>
      <c r="AA2" s="67" t="s">
        <v>205</v>
      </c>
      <c r="AB2" s="132">
        <v>42.620232172470978</v>
      </c>
      <c r="AC2" s="1" t="s">
        <v>216</v>
      </c>
    </row>
    <row r="3" spans="1:29" x14ac:dyDescent="0.2">
      <c r="A3" s="108" t="s">
        <v>70</v>
      </c>
      <c r="B3" s="109">
        <v>1</v>
      </c>
      <c r="C3" s="110">
        <v>0.18469565680810318</v>
      </c>
      <c r="D3" s="109"/>
      <c r="E3" s="111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>
        <v>1</v>
      </c>
      <c r="U3" s="110">
        <v>0.18469565680810318</v>
      </c>
      <c r="AA3" s="34" t="s">
        <v>1488</v>
      </c>
      <c r="AB3" s="34" t="s">
        <v>170</v>
      </c>
      <c r="AC3" s="34" t="s">
        <v>216</v>
      </c>
    </row>
    <row r="4" spans="1:29" ht="15" x14ac:dyDescent="0.2">
      <c r="A4" s="100" t="s">
        <v>46</v>
      </c>
      <c r="B4" s="101">
        <v>8</v>
      </c>
      <c r="C4" s="102">
        <v>1.4744141067346088</v>
      </c>
      <c r="D4" s="101">
        <v>1</v>
      </c>
      <c r="E4" s="103">
        <v>0.57708497788747848</v>
      </c>
      <c r="F4" s="101">
        <v>2</v>
      </c>
      <c r="G4" s="102">
        <v>2.5049181681063528</v>
      </c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01">
        <v>11</v>
      </c>
      <c r="U4" s="102">
        <v>4.5564172527284406</v>
      </c>
      <c r="W4" s="65" t="s">
        <v>214</v>
      </c>
      <c r="X4" s="70" t="s">
        <v>216</v>
      </c>
      <c r="AA4" s="35" t="s">
        <v>9</v>
      </c>
      <c r="AB4" s="116">
        <v>37</v>
      </c>
      <c r="AC4" s="132">
        <f t="shared" ref="AC4:AC42" si="0">(AB4*100)/257</f>
        <v>14.396887159533074</v>
      </c>
    </row>
    <row r="5" spans="1:29" x14ac:dyDescent="0.2">
      <c r="A5" s="100" t="s">
        <v>71</v>
      </c>
      <c r="B5" s="101">
        <v>1</v>
      </c>
      <c r="C5" s="102">
        <v>0.15160289733901439</v>
      </c>
      <c r="D5" s="101"/>
      <c r="E5" s="103"/>
      <c r="F5" s="101"/>
      <c r="G5" s="102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101">
        <v>1</v>
      </c>
      <c r="U5" s="102">
        <v>0.15160289733901439</v>
      </c>
      <c r="W5" s="67" t="s">
        <v>205</v>
      </c>
      <c r="X5" s="68">
        <v>42.620232172470978</v>
      </c>
      <c r="AA5" s="35" t="s">
        <v>63</v>
      </c>
      <c r="AB5" s="116">
        <v>29</v>
      </c>
      <c r="AC5" s="132">
        <f t="shared" si="0"/>
        <v>11.284046692607005</v>
      </c>
    </row>
    <row r="6" spans="1:29" x14ac:dyDescent="0.2">
      <c r="A6" s="100" t="s">
        <v>103</v>
      </c>
      <c r="B6" s="101">
        <v>1</v>
      </c>
      <c r="C6" s="102">
        <v>0.27189430168966694</v>
      </c>
      <c r="D6" s="101"/>
      <c r="E6" s="103"/>
      <c r="F6" s="101"/>
      <c r="G6" s="102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  <c r="T6" s="101">
        <v>1</v>
      </c>
      <c r="U6" s="102">
        <v>0.27189430168966694</v>
      </c>
      <c r="W6" s="66" t="s">
        <v>217</v>
      </c>
      <c r="X6" s="68">
        <v>16.749585406301826</v>
      </c>
      <c r="AA6" s="35" t="s">
        <v>104</v>
      </c>
      <c r="AB6" s="116">
        <v>21</v>
      </c>
      <c r="AC6" s="132">
        <f t="shared" si="0"/>
        <v>8.1712062256809332</v>
      </c>
    </row>
    <row r="7" spans="1:29" x14ac:dyDescent="0.2">
      <c r="A7" s="100" t="s">
        <v>83</v>
      </c>
      <c r="B7" s="101"/>
      <c r="C7" s="102"/>
      <c r="D7" s="101">
        <v>1</v>
      </c>
      <c r="E7" s="103">
        <v>0.37704592083444133</v>
      </c>
      <c r="F7" s="101"/>
      <c r="G7" s="102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  <c r="T7" s="101">
        <v>1</v>
      </c>
      <c r="U7" s="102">
        <v>0.37704592083444133</v>
      </c>
      <c r="W7" s="66" t="s">
        <v>218</v>
      </c>
      <c r="X7" s="68">
        <v>14.759535655058043</v>
      </c>
      <c r="AA7" s="35" t="s">
        <v>50</v>
      </c>
      <c r="AB7" s="116">
        <v>15</v>
      </c>
      <c r="AC7" s="132">
        <f t="shared" si="0"/>
        <v>5.836575875486381</v>
      </c>
    </row>
    <row r="8" spans="1:29" x14ac:dyDescent="0.2">
      <c r="A8" s="100" t="s">
        <v>67</v>
      </c>
      <c r="B8" s="101">
        <v>1</v>
      </c>
      <c r="C8" s="102">
        <v>0.18469565680810318</v>
      </c>
      <c r="D8" s="101"/>
      <c r="E8" s="103"/>
      <c r="F8" s="101"/>
      <c r="G8" s="102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1">
        <v>1</v>
      </c>
      <c r="U8" s="102">
        <v>0.18469565680810318</v>
      </c>
      <c r="W8" s="66" t="s">
        <v>219</v>
      </c>
      <c r="X8" s="68">
        <v>7.7943615257048089</v>
      </c>
      <c r="AA8" s="35" t="s">
        <v>14</v>
      </c>
      <c r="AB8" s="116">
        <v>14</v>
      </c>
      <c r="AC8" s="132">
        <f t="shared" si="0"/>
        <v>5.4474708171206228</v>
      </c>
    </row>
    <row r="9" spans="1:29" x14ac:dyDescent="0.2">
      <c r="A9" s="100" t="s">
        <v>73</v>
      </c>
      <c r="B9" s="101">
        <v>6</v>
      </c>
      <c r="C9" s="102">
        <v>1.0999037775604608</v>
      </c>
      <c r="D9" s="101">
        <v>3</v>
      </c>
      <c r="E9" s="103">
        <v>1.9396971584750837</v>
      </c>
      <c r="F9" s="101"/>
      <c r="G9" s="102"/>
      <c r="H9" s="101">
        <v>3</v>
      </c>
      <c r="I9" s="102">
        <v>5.7666773846146713</v>
      </c>
      <c r="J9" s="101"/>
      <c r="K9" s="101"/>
      <c r="L9" s="101"/>
      <c r="M9" s="101"/>
      <c r="N9" s="101"/>
      <c r="O9" s="101"/>
      <c r="P9" s="101"/>
      <c r="Q9" s="101"/>
      <c r="R9" s="101"/>
      <c r="S9" s="102"/>
      <c r="T9" s="101">
        <v>12</v>
      </c>
      <c r="U9" s="102">
        <v>8.8062783206502164</v>
      </c>
      <c r="W9" s="66" t="s">
        <v>220</v>
      </c>
      <c r="X9" s="68">
        <v>6.9651741293532341</v>
      </c>
      <c r="AA9" s="35" t="s">
        <v>80</v>
      </c>
      <c r="AB9" s="116">
        <v>14</v>
      </c>
      <c r="AC9" s="132">
        <f t="shared" si="0"/>
        <v>5.4474708171206228</v>
      </c>
    </row>
    <row r="10" spans="1:29" x14ac:dyDescent="0.2">
      <c r="A10" s="100" t="s">
        <v>88</v>
      </c>
      <c r="B10" s="101">
        <v>4</v>
      </c>
      <c r="C10" s="102">
        <v>0.7381015869410158</v>
      </c>
      <c r="D10" s="101">
        <v>1</v>
      </c>
      <c r="E10" s="103">
        <v>0.69404768021551599</v>
      </c>
      <c r="F10" s="101"/>
      <c r="G10" s="102"/>
      <c r="H10" s="101"/>
      <c r="I10" s="102"/>
      <c r="J10" s="101"/>
      <c r="K10" s="101"/>
      <c r="L10" s="101"/>
      <c r="M10" s="101"/>
      <c r="N10" s="101"/>
      <c r="O10" s="101"/>
      <c r="P10" s="101"/>
      <c r="Q10" s="101"/>
      <c r="R10" s="101"/>
      <c r="S10" s="102"/>
      <c r="T10" s="101">
        <v>5</v>
      </c>
      <c r="U10" s="102">
        <v>1.4321492671565319</v>
      </c>
      <c r="W10" s="66" t="s">
        <v>221</v>
      </c>
      <c r="X10" s="68">
        <v>5.140961857379768</v>
      </c>
      <c r="AA10" s="35" t="s">
        <v>15</v>
      </c>
      <c r="AB10" s="116">
        <v>14</v>
      </c>
      <c r="AC10" s="132">
        <f t="shared" si="0"/>
        <v>5.4474708171206228</v>
      </c>
    </row>
    <row r="11" spans="1:29" x14ac:dyDescent="0.2">
      <c r="A11" s="100" t="s">
        <v>14</v>
      </c>
      <c r="B11" s="101">
        <v>14</v>
      </c>
      <c r="C11" s="102">
        <v>2.7020615505390939</v>
      </c>
      <c r="D11" s="101">
        <v>5</v>
      </c>
      <c r="E11" s="103">
        <v>2.5445445200354753</v>
      </c>
      <c r="F11" s="101">
        <v>10</v>
      </c>
      <c r="G11" s="102">
        <v>11.966735221679251</v>
      </c>
      <c r="H11" s="101">
        <v>2</v>
      </c>
      <c r="I11" s="102">
        <v>4.1984898783091449</v>
      </c>
      <c r="J11" s="101">
        <v>4</v>
      </c>
      <c r="K11" s="102">
        <v>12.826913747379351</v>
      </c>
      <c r="L11" s="101">
        <v>1</v>
      </c>
      <c r="M11" s="102">
        <v>4.369961009458466</v>
      </c>
      <c r="N11" s="101"/>
      <c r="O11" s="102"/>
      <c r="P11" s="101">
        <v>1</v>
      </c>
      <c r="Q11" s="102">
        <v>7.874352822556216</v>
      </c>
      <c r="R11" s="101"/>
      <c r="S11" s="102"/>
      <c r="T11" s="101">
        <v>37</v>
      </c>
      <c r="U11" s="102">
        <v>46.483058749956996</v>
      </c>
      <c r="W11" s="69" t="s">
        <v>222</v>
      </c>
      <c r="X11" s="68">
        <v>2.8192371475953566</v>
      </c>
      <c r="AA11" s="35" t="s">
        <v>99</v>
      </c>
      <c r="AB11" s="116">
        <v>12</v>
      </c>
      <c r="AC11" s="132">
        <f t="shared" si="0"/>
        <v>4.6692607003891053</v>
      </c>
    </row>
    <row r="12" spans="1:29" x14ac:dyDescent="0.2">
      <c r="A12" s="100" t="s">
        <v>55</v>
      </c>
      <c r="B12" s="101">
        <v>5</v>
      </c>
      <c r="C12" s="102">
        <v>0.79604433951396969</v>
      </c>
      <c r="D12" s="101">
        <v>3</v>
      </c>
      <c r="E12" s="103">
        <v>1.647799429815143</v>
      </c>
      <c r="F12" s="101"/>
      <c r="G12" s="102"/>
      <c r="H12" s="101"/>
      <c r="I12" s="102"/>
      <c r="J12" s="101">
        <v>1</v>
      </c>
      <c r="K12" s="102">
        <v>3.0958157363770038</v>
      </c>
      <c r="L12" s="101"/>
      <c r="M12" s="102"/>
      <c r="N12" s="101"/>
      <c r="O12" s="102"/>
      <c r="P12" s="101"/>
      <c r="Q12" s="102"/>
      <c r="R12" s="101"/>
      <c r="S12" s="102"/>
      <c r="T12" s="101">
        <v>9</v>
      </c>
      <c r="U12" s="102">
        <v>5.5396595057061164</v>
      </c>
      <c r="W12" s="69" t="s">
        <v>223</v>
      </c>
      <c r="X12" s="68">
        <v>2.4875621890547261</v>
      </c>
      <c r="AA12" s="35" t="s">
        <v>111</v>
      </c>
      <c r="AB12" s="116">
        <v>10</v>
      </c>
      <c r="AC12" s="132">
        <f t="shared" si="0"/>
        <v>3.8910505836575875</v>
      </c>
    </row>
    <row r="13" spans="1:29" x14ac:dyDescent="0.2">
      <c r="A13" s="100" t="s">
        <v>59</v>
      </c>
      <c r="B13" s="101">
        <v>1</v>
      </c>
      <c r="C13" s="102">
        <v>9.5666747223737858E-2</v>
      </c>
      <c r="D13" s="101"/>
      <c r="E13" s="103"/>
      <c r="F13" s="101"/>
      <c r="G13" s="102"/>
      <c r="H13" s="101"/>
      <c r="I13" s="102"/>
      <c r="J13" s="101">
        <v>1</v>
      </c>
      <c r="K13" s="102">
        <v>3.0958157363770038</v>
      </c>
      <c r="L13" s="101"/>
      <c r="M13" s="102"/>
      <c r="N13" s="101"/>
      <c r="O13" s="102"/>
      <c r="P13" s="101"/>
      <c r="Q13" s="102"/>
      <c r="R13" s="101"/>
      <c r="S13" s="102"/>
      <c r="T13" s="101">
        <v>2</v>
      </c>
      <c r="U13" s="102">
        <v>3.1914824836007418</v>
      </c>
      <c r="W13" s="69" t="s">
        <v>224</v>
      </c>
      <c r="X13" s="68">
        <v>0.66334991708126034</v>
      </c>
      <c r="AA13" s="35" t="s">
        <v>105</v>
      </c>
      <c r="AB13" s="116">
        <v>9</v>
      </c>
      <c r="AC13" s="132">
        <f t="shared" si="0"/>
        <v>3.5019455252918288</v>
      </c>
    </row>
    <row r="14" spans="1:29" x14ac:dyDescent="0.2">
      <c r="A14" s="100" t="s">
        <v>50</v>
      </c>
      <c r="B14" s="101">
        <v>15</v>
      </c>
      <c r="C14" s="102">
        <v>1.8036127185077691</v>
      </c>
      <c r="D14" s="101"/>
      <c r="E14" s="103"/>
      <c r="F14" s="101"/>
      <c r="G14" s="102"/>
      <c r="H14" s="101"/>
      <c r="I14" s="102"/>
      <c r="J14" s="101"/>
      <c r="K14" s="102"/>
      <c r="L14" s="101"/>
      <c r="M14" s="102"/>
      <c r="N14" s="101"/>
      <c r="O14" s="102"/>
      <c r="P14" s="101"/>
      <c r="Q14" s="102"/>
      <c r="R14" s="101"/>
      <c r="S14" s="102"/>
      <c r="T14" s="101">
        <v>15</v>
      </c>
      <c r="U14" s="102">
        <v>1.8036127185077691</v>
      </c>
      <c r="AA14" s="35" t="s">
        <v>46</v>
      </c>
      <c r="AB14" s="116">
        <v>8</v>
      </c>
      <c r="AC14" s="132">
        <f t="shared" si="0"/>
        <v>3.1128404669260701</v>
      </c>
    </row>
    <row r="15" spans="1:29" x14ac:dyDescent="0.2">
      <c r="A15" s="100" t="s">
        <v>54</v>
      </c>
      <c r="B15" s="101">
        <v>6</v>
      </c>
      <c r="C15" s="102">
        <v>0.96256104349663363</v>
      </c>
      <c r="D15" s="101"/>
      <c r="E15" s="103"/>
      <c r="F15" s="101">
        <v>1</v>
      </c>
      <c r="G15" s="102">
        <v>1.229665041291734</v>
      </c>
      <c r="H15" s="101"/>
      <c r="I15" s="102"/>
      <c r="J15" s="101"/>
      <c r="K15" s="102"/>
      <c r="L15" s="101"/>
      <c r="M15" s="102"/>
      <c r="N15" s="101"/>
      <c r="O15" s="102"/>
      <c r="P15" s="101"/>
      <c r="Q15" s="102"/>
      <c r="R15" s="101"/>
      <c r="S15" s="102"/>
      <c r="T15" s="101">
        <v>7</v>
      </c>
      <c r="U15" s="102">
        <v>2.1922260847883677</v>
      </c>
      <c r="AA15" s="35" t="s">
        <v>73</v>
      </c>
      <c r="AB15" s="116">
        <v>6</v>
      </c>
      <c r="AC15" s="132">
        <f t="shared" si="0"/>
        <v>2.3346303501945527</v>
      </c>
    </row>
    <row r="16" spans="1:29" x14ac:dyDescent="0.2">
      <c r="A16" s="100" t="s">
        <v>115</v>
      </c>
      <c r="B16" s="101">
        <v>5</v>
      </c>
      <c r="C16" s="102">
        <v>1.1531407019470397</v>
      </c>
      <c r="D16" s="101">
        <v>3</v>
      </c>
      <c r="E16" s="103">
        <v>1.4226184880921506</v>
      </c>
      <c r="F16" s="101">
        <v>3</v>
      </c>
      <c r="G16" s="102">
        <v>3.4685327139490085</v>
      </c>
      <c r="H16" s="101">
        <v>2</v>
      </c>
      <c r="I16" s="102">
        <v>3.4203993636654562</v>
      </c>
      <c r="J16" s="101"/>
      <c r="K16" s="102"/>
      <c r="L16" s="101"/>
      <c r="M16" s="102"/>
      <c r="N16" s="101"/>
      <c r="O16" s="102"/>
      <c r="P16" s="101"/>
      <c r="Q16" s="102"/>
      <c r="R16" s="101"/>
      <c r="S16" s="102"/>
      <c r="T16" s="101">
        <v>13</v>
      </c>
      <c r="U16" s="102">
        <v>9.4646912676536559</v>
      </c>
      <c r="AA16" s="35" t="s">
        <v>54</v>
      </c>
      <c r="AB16" s="116">
        <v>6</v>
      </c>
      <c r="AC16" s="132">
        <f t="shared" si="0"/>
        <v>2.3346303501945527</v>
      </c>
    </row>
    <row r="17" spans="1:29" x14ac:dyDescent="0.2">
      <c r="A17" s="100" t="s">
        <v>9</v>
      </c>
      <c r="B17" s="101">
        <v>37</v>
      </c>
      <c r="C17" s="102">
        <v>7.2459548268094087</v>
      </c>
      <c r="D17" s="101">
        <v>2</v>
      </c>
      <c r="E17" s="103">
        <v>1.0808015606185777</v>
      </c>
      <c r="F17" s="101">
        <v>1</v>
      </c>
      <c r="G17" s="102">
        <v>1.4788916746279441</v>
      </c>
      <c r="H17" s="101"/>
      <c r="I17" s="102"/>
      <c r="J17" s="101"/>
      <c r="K17" s="102"/>
      <c r="L17" s="101"/>
      <c r="M17" s="102"/>
      <c r="N17" s="101"/>
      <c r="O17" s="102"/>
      <c r="P17" s="101"/>
      <c r="Q17" s="102"/>
      <c r="R17" s="101"/>
      <c r="S17" s="102"/>
      <c r="T17" s="101">
        <v>40</v>
      </c>
      <c r="U17" s="102">
        <v>9.8056480620559299</v>
      </c>
      <c r="AA17" s="35" t="s">
        <v>61</v>
      </c>
      <c r="AB17" s="116">
        <v>6</v>
      </c>
      <c r="AC17" s="132">
        <f t="shared" si="0"/>
        <v>2.3346303501945527</v>
      </c>
    </row>
    <row r="18" spans="1:29" x14ac:dyDescent="0.2">
      <c r="A18" s="100" t="s">
        <v>74</v>
      </c>
      <c r="B18" s="101">
        <v>1</v>
      </c>
      <c r="C18" s="102">
        <v>0.11505633750415478</v>
      </c>
      <c r="D18" s="101"/>
      <c r="E18" s="103"/>
      <c r="F18" s="101"/>
      <c r="G18" s="102"/>
      <c r="H18" s="101"/>
      <c r="I18" s="102"/>
      <c r="J18" s="101"/>
      <c r="K18" s="102"/>
      <c r="L18" s="101"/>
      <c r="M18" s="102"/>
      <c r="N18" s="101"/>
      <c r="O18" s="102"/>
      <c r="P18" s="101"/>
      <c r="Q18" s="102"/>
      <c r="R18" s="101"/>
      <c r="S18" s="102"/>
      <c r="T18" s="101">
        <v>1</v>
      </c>
      <c r="U18" s="102">
        <v>0.11505633750415478</v>
      </c>
      <c r="AA18" s="35" t="s">
        <v>55</v>
      </c>
      <c r="AB18" s="116">
        <v>5</v>
      </c>
      <c r="AC18" s="132">
        <f t="shared" si="0"/>
        <v>1.9455252918287937</v>
      </c>
    </row>
    <row r="19" spans="1:29" x14ac:dyDescent="0.2">
      <c r="A19" s="100" t="s">
        <v>85</v>
      </c>
      <c r="B19" s="101">
        <v>3</v>
      </c>
      <c r="C19" s="102">
        <v>0.42296128083203355</v>
      </c>
      <c r="D19" s="101"/>
      <c r="E19" s="103"/>
      <c r="F19" s="101"/>
      <c r="G19" s="102"/>
      <c r="H19" s="101"/>
      <c r="I19" s="102"/>
      <c r="J19" s="101"/>
      <c r="K19" s="102"/>
      <c r="L19" s="101"/>
      <c r="M19" s="102"/>
      <c r="N19" s="101"/>
      <c r="O19" s="102"/>
      <c r="P19" s="101"/>
      <c r="Q19" s="102"/>
      <c r="R19" s="101"/>
      <c r="S19" s="102"/>
      <c r="T19" s="101">
        <v>3</v>
      </c>
      <c r="U19" s="102">
        <v>0.42296128083203355</v>
      </c>
      <c r="AA19" s="35" t="s">
        <v>115</v>
      </c>
      <c r="AB19" s="116">
        <v>5</v>
      </c>
      <c r="AC19" s="132">
        <f t="shared" si="0"/>
        <v>1.9455252918287937</v>
      </c>
    </row>
    <row r="20" spans="1:29" x14ac:dyDescent="0.2">
      <c r="A20" s="100" t="s">
        <v>61</v>
      </c>
      <c r="B20" s="101">
        <v>6</v>
      </c>
      <c r="C20" s="102">
        <v>1.0095330369189957</v>
      </c>
      <c r="D20" s="101">
        <v>1</v>
      </c>
      <c r="E20" s="103">
        <v>0.84175736127109002</v>
      </c>
      <c r="F20" s="101"/>
      <c r="G20" s="102"/>
      <c r="H20" s="101"/>
      <c r="I20" s="102"/>
      <c r="J20" s="101"/>
      <c r="K20" s="102"/>
      <c r="L20" s="101"/>
      <c r="M20" s="102"/>
      <c r="N20" s="101"/>
      <c r="O20" s="102"/>
      <c r="P20" s="101"/>
      <c r="Q20" s="102"/>
      <c r="R20" s="101"/>
      <c r="S20" s="102"/>
      <c r="T20" s="101">
        <v>7</v>
      </c>
      <c r="U20" s="102">
        <v>1.8512903981900857</v>
      </c>
      <c r="AA20" s="35" t="s">
        <v>66</v>
      </c>
      <c r="AB20" s="116">
        <v>5</v>
      </c>
      <c r="AC20" s="132">
        <f t="shared" si="0"/>
        <v>1.9455252918287937</v>
      </c>
    </row>
    <row r="21" spans="1:29" x14ac:dyDescent="0.2">
      <c r="A21" s="100" t="s">
        <v>76</v>
      </c>
      <c r="B21" s="101">
        <v>1</v>
      </c>
      <c r="C21" s="102">
        <v>0.30493235659601403</v>
      </c>
      <c r="D21" s="101"/>
      <c r="E21" s="103"/>
      <c r="F21" s="101"/>
      <c r="G21" s="102"/>
      <c r="H21" s="101"/>
      <c r="I21" s="102"/>
      <c r="J21" s="101"/>
      <c r="K21" s="102"/>
      <c r="L21" s="101"/>
      <c r="M21" s="102"/>
      <c r="N21" s="101"/>
      <c r="O21" s="102"/>
      <c r="P21" s="101"/>
      <c r="Q21" s="102"/>
      <c r="R21" s="101"/>
      <c r="S21" s="102"/>
      <c r="T21" s="101">
        <v>1</v>
      </c>
      <c r="U21" s="102">
        <v>0.30493235659601403</v>
      </c>
      <c r="AA21" s="35" t="s">
        <v>6</v>
      </c>
      <c r="AB21" s="116">
        <v>5</v>
      </c>
      <c r="AC21" s="132">
        <f t="shared" si="0"/>
        <v>1.9455252918287937</v>
      </c>
    </row>
    <row r="22" spans="1:29" x14ac:dyDescent="0.2">
      <c r="A22" s="100" t="s">
        <v>66</v>
      </c>
      <c r="B22" s="101">
        <v>5</v>
      </c>
      <c r="C22" s="102">
        <v>0.88647518578290052</v>
      </c>
      <c r="D22" s="101">
        <v>4</v>
      </c>
      <c r="E22" s="103">
        <v>2.1559381010145788</v>
      </c>
      <c r="F22" s="101"/>
      <c r="G22" s="102"/>
      <c r="H22" s="101"/>
      <c r="I22" s="102"/>
      <c r="J22" s="101"/>
      <c r="K22" s="102"/>
      <c r="L22" s="101"/>
      <c r="M22" s="102"/>
      <c r="N22" s="101"/>
      <c r="O22" s="102"/>
      <c r="P22" s="101"/>
      <c r="Q22" s="102"/>
      <c r="R22" s="101"/>
      <c r="S22" s="102"/>
      <c r="T22" s="101">
        <v>9</v>
      </c>
      <c r="U22" s="102">
        <v>3.0424132867974794</v>
      </c>
      <c r="AA22" s="35" t="s">
        <v>77</v>
      </c>
      <c r="AB22" s="116">
        <v>5</v>
      </c>
      <c r="AC22" s="132">
        <f t="shared" si="0"/>
        <v>1.9455252918287937</v>
      </c>
    </row>
    <row r="23" spans="1:29" x14ac:dyDescent="0.2">
      <c r="A23" s="100" t="s">
        <v>6</v>
      </c>
      <c r="B23" s="101">
        <v>5</v>
      </c>
      <c r="C23" s="102">
        <v>0.92674379011497554</v>
      </c>
      <c r="D23" s="101"/>
      <c r="E23" s="103"/>
      <c r="F23" s="101"/>
      <c r="G23" s="102"/>
      <c r="H23" s="101"/>
      <c r="I23" s="102"/>
      <c r="J23" s="101"/>
      <c r="K23" s="102"/>
      <c r="L23" s="101"/>
      <c r="M23" s="102"/>
      <c r="N23" s="101"/>
      <c r="O23" s="102"/>
      <c r="P23" s="101"/>
      <c r="Q23" s="102"/>
      <c r="R23" s="101"/>
      <c r="S23" s="102"/>
      <c r="T23" s="101">
        <v>5</v>
      </c>
      <c r="U23" s="102">
        <v>0.92674379011497554</v>
      </c>
      <c r="AA23" s="35" t="s">
        <v>88</v>
      </c>
      <c r="AB23" s="116">
        <v>4</v>
      </c>
      <c r="AC23" s="132">
        <f t="shared" si="0"/>
        <v>1.556420233463035</v>
      </c>
    </row>
    <row r="24" spans="1:29" x14ac:dyDescent="0.2">
      <c r="A24" s="100" t="s">
        <v>58</v>
      </c>
      <c r="B24" s="101">
        <v>1</v>
      </c>
      <c r="C24" s="102">
        <v>0.10192007258416352</v>
      </c>
      <c r="D24" s="101"/>
      <c r="E24" s="103"/>
      <c r="F24" s="101"/>
      <c r="G24" s="102"/>
      <c r="H24" s="101"/>
      <c r="I24" s="102"/>
      <c r="J24" s="101"/>
      <c r="K24" s="102"/>
      <c r="L24" s="101"/>
      <c r="M24" s="102"/>
      <c r="N24" s="101"/>
      <c r="O24" s="102"/>
      <c r="P24" s="101"/>
      <c r="Q24" s="102"/>
      <c r="R24" s="101"/>
      <c r="S24" s="102"/>
      <c r="T24" s="101">
        <v>1</v>
      </c>
      <c r="U24" s="102">
        <v>0.10192007258416352</v>
      </c>
      <c r="AA24" s="35" t="s">
        <v>117</v>
      </c>
      <c r="AB24" s="116">
        <v>4</v>
      </c>
      <c r="AC24" s="132">
        <f t="shared" si="0"/>
        <v>1.556420233463035</v>
      </c>
    </row>
    <row r="25" spans="1:29" x14ac:dyDescent="0.2">
      <c r="A25" s="100" t="s">
        <v>49</v>
      </c>
      <c r="B25" s="101">
        <v>1</v>
      </c>
      <c r="C25" s="102">
        <v>0.29369715967786642</v>
      </c>
      <c r="D25" s="101"/>
      <c r="E25" s="103"/>
      <c r="F25" s="101"/>
      <c r="G25" s="102"/>
      <c r="H25" s="101"/>
      <c r="I25" s="102"/>
      <c r="J25" s="101"/>
      <c r="K25" s="102"/>
      <c r="L25" s="101"/>
      <c r="M25" s="102"/>
      <c r="N25" s="101"/>
      <c r="O25" s="102"/>
      <c r="P25" s="101"/>
      <c r="Q25" s="102"/>
      <c r="R25" s="101"/>
      <c r="S25" s="102"/>
      <c r="T25" s="101">
        <v>1</v>
      </c>
      <c r="U25" s="102">
        <v>0.29369715967786642</v>
      </c>
      <c r="AA25" s="35" t="s">
        <v>53</v>
      </c>
      <c r="AB25" s="116">
        <v>4</v>
      </c>
      <c r="AC25" s="132">
        <f t="shared" si="0"/>
        <v>1.556420233463035</v>
      </c>
    </row>
    <row r="26" spans="1:29" x14ac:dyDescent="0.2">
      <c r="A26" s="100" t="s">
        <v>78</v>
      </c>
      <c r="B26" s="101">
        <v>2</v>
      </c>
      <c r="C26" s="102">
        <v>0.32964094461884996</v>
      </c>
      <c r="D26" s="101"/>
      <c r="E26" s="103"/>
      <c r="F26" s="101"/>
      <c r="G26" s="102"/>
      <c r="H26" s="101"/>
      <c r="I26" s="102"/>
      <c r="J26" s="101"/>
      <c r="K26" s="102"/>
      <c r="L26" s="101"/>
      <c r="M26" s="102"/>
      <c r="N26" s="101"/>
      <c r="O26" s="102"/>
      <c r="P26" s="101"/>
      <c r="Q26" s="102"/>
      <c r="R26" s="101"/>
      <c r="S26" s="102"/>
      <c r="T26" s="101">
        <v>2</v>
      </c>
      <c r="U26" s="102">
        <v>0.32964094461884996</v>
      </c>
      <c r="AA26" s="35" t="s">
        <v>85</v>
      </c>
      <c r="AB26" s="116">
        <v>3</v>
      </c>
      <c r="AC26" s="132">
        <f t="shared" si="0"/>
        <v>1.1673151750972763</v>
      </c>
    </row>
    <row r="27" spans="1:29" x14ac:dyDescent="0.2">
      <c r="A27" s="100" t="s">
        <v>79</v>
      </c>
      <c r="B27" s="101">
        <v>1</v>
      </c>
      <c r="C27" s="102">
        <v>9.5666747223737858E-2</v>
      </c>
      <c r="D27" s="101"/>
      <c r="E27" s="103"/>
      <c r="F27" s="101"/>
      <c r="G27" s="102"/>
      <c r="H27" s="101"/>
      <c r="I27" s="102"/>
      <c r="J27" s="101"/>
      <c r="K27" s="102"/>
      <c r="L27" s="101"/>
      <c r="M27" s="102"/>
      <c r="N27" s="101"/>
      <c r="O27" s="102"/>
      <c r="P27" s="101"/>
      <c r="Q27" s="102"/>
      <c r="R27" s="101"/>
      <c r="S27" s="102"/>
      <c r="T27" s="101">
        <v>1</v>
      </c>
      <c r="U27" s="102">
        <v>9.5666747223737858E-2</v>
      </c>
      <c r="AA27" s="35" t="s">
        <v>78</v>
      </c>
      <c r="AB27" s="116">
        <v>2</v>
      </c>
      <c r="AC27" s="132">
        <f t="shared" si="0"/>
        <v>0.77821011673151752</v>
      </c>
    </row>
    <row r="28" spans="1:29" x14ac:dyDescent="0.2">
      <c r="A28" s="100" t="s">
        <v>117</v>
      </c>
      <c r="B28" s="101">
        <v>4</v>
      </c>
      <c r="C28" s="102">
        <v>0.68168969301774229</v>
      </c>
      <c r="D28" s="101">
        <v>1</v>
      </c>
      <c r="E28" s="103">
        <v>0.45729016672323475</v>
      </c>
      <c r="F28" s="101"/>
      <c r="G28" s="102"/>
      <c r="H28" s="101">
        <v>1</v>
      </c>
      <c r="I28" s="102">
        <v>2.0508339814746255</v>
      </c>
      <c r="J28" s="101"/>
      <c r="K28" s="102"/>
      <c r="L28" s="101"/>
      <c r="M28" s="102"/>
      <c r="N28" s="101"/>
      <c r="O28" s="102"/>
      <c r="P28" s="101"/>
      <c r="Q28" s="102"/>
      <c r="R28" s="101"/>
      <c r="S28" s="102"/>
      <c r="T28" s="101">
        <v>6</v>
      </c>
      <c r="U28" s="102">
        <v>3.1898138412156025</v>
      </c>
      <c r="AA28" s="35" t="s">
        <v>69</v>
      </c>
      <c r="AB28" s="116">
        <v>2</v>
      </c>
      <c r="AC28" s="132">
        <f t="shared" si="0"/>
        <v>0.77821011673151752</v>
      </c>
    </row>
    <row r="29" spans="1:29" x14ac:dyDescent="0.2">
      <c r="A29" s="100" t="s">
        <v>8</v>
      </c>
      <c r="B29" s="101"/>
      <c r="C29" s="102"/>
      <c r="D29" s="101"/>
      <c r="E29" s="103"/>
      <c r="F29" s="101">
        <v>1</v>
      </c>
      <c r="G29" s="102">
        <v>1.427100895742516</v>
      </c>
      <c r="H29" s="101"/>
      <c r="I29" s="102"/>
      <c r="J29" s="101">
        <v>1</v>
      </c>
      <c r="K29" s="102">
        <v>2.8686445779191767</v>
      </c>
      <c r="L29" s="101">
        <v>2</v>
      </c>
      <c r="M29" s="102">
        <v>9.6439999542478283</v>
      </c>
      <c r="N29" s="101"/>
      <c r="O29" s="102"/>
      <c r="P29" s="101">
        <v>1</v>
      </c>
      <c r="Q29" s="102">
        <v>8.9210325856974073</v>
      </c>
      <c r="R29" s="101"/>
      <c r="S29" s="102"/>
      <c r="T29" s="101">
        <v>5</v>
      </c>
      <c r="U29" s="102">
        <v>22.860778013606929</v>
      </c>
      <c r="AA29" s="35" t="s">
        <v>70</v>
      </c>
      <c r="AB29" s="116">
        <v>1</v>
      </c>
      <c r="AC29" s="132">
        <f t="shared" si="0"/>
        <v>0.38910505836575876</v>
      </c>
    </row>
    <row r="30" spans="1:29" x14ac:dyDescent="0.2">
      <c r="A30" s="100" t="s">
        <v>86</v>
      </c>
      <c r="B30" s="101">
        <v>1</v>
      </c>
      <c r="C30" s="102">
        <v>0.14386732971233054</v>
      </c>
      <c r="D30" s="101"/>
      <c r="E30" s="103"/>
      <c r="F30" s="101"/>
      <c r="G30" s="102"/>
      <c r="H30" s="101"/>
      <c r="I30" s="102"/>
      <c r="J30" s="101"/>
      <c r="K30" s="102"/>
      <c r="L30" s="101"/>
      <c r="M30" s="102"/>
      <c r="N30" s="101"/>
      <c r="O30" s="102"/>
      <c r="P30" s="101"/>
      <c r="Q30" s="102"/>
      <c r="R30" s="101"/>
      <c r="S30" s="102"/>
      <c r="T30" s="101">
        <v>1</v>
      </c>
      <c r="U30" s="102">
        <v>0.14386732971233054</v>
      </c>
      <c r="AA30" s="35" t="s">
        <v>71</v>
      </c>
      <c r="AB30" s="116">
        <v>1</v>
      </c>
      <c r="AC30" s="132">
        <f t="shared" si="0"/>
        <v>0.38910505836575876</v>
      </c>
    </row>
    <row r="31" spans="1:29" ht="15" x14ac:dyDescent="0.25">
      <c r="A31" s="174" t="s">
        <v>169</v>
      </c>
      <c r="B31" s="173" t="s">
        <v>205</v>
      </c>
      <c r="C31" s="173"/>
      <c r="D31" s="173" t="s">
        <v>206</v>
      </c>
      <c r="E31" s="173"/>
      <c r="F31" s="173" t="s">
        <v>207</v>
      </c>
      <c r="G31" s="173"/>
      <c r="H31" s="173" t="s">
        <v>208</v>
      </c>
      <c r="I31" s="173"/>
      <c r="J31" s="173" t="s">
        <v>209</v>
      </c>
      <c r="K31" s="173"/>
      <c r="L31" s="173" t="s">
        <v>210</v>
      </c>
      <c r="M31" s="173"/>
      <c r="N31" s="173" t="s">
        <v>211</v>
      </c>
      <c r="O31" s="173"/>
      <c r="P31" s="173" t="s">
        <v>212</v>
      </c>
      <c r="Q31" s="173"/>
      <c r="R31" s="173" t="s">
        <v>213</v>
      </c>
      <c r="S31" s="173"/>
      <c r="T31" s="173" t="s">
        <v>22</v>
      </c>
      <c r="U31" s="173"/>
      <c r="AA31" s="35"/>
      <c r="AB31" s="116"/>
      <c r="AC31" s="132"/>
    </row>
    <row r="32" spans="1:29" ht="15" x14ac:dyDescent="0.25">
      <c r="A32" s="174"/>
      <c r="B32" s="112" t="s">
        <v>170</v>
      </c>
      <c r="C32" s="113" t="s">
        <v>25</v>
      </c>
      <c r="D32" s="112" t="s">
        <v>170</v>
      </c>
      <c r="E32" s="113" t="s">
        <v>25</v>
      </c>
      <c r="F32" s="112" t="s">
        <v>170</v>
      </c>
      <c r="G32" s="113" t="s">
        <v>25</v>
      </c>
      <c r="H32" s="112" t="s">
        <v>170</v>
      </c>
      <c r="I32" s="113" t="s">
        <v>25</v>
      </c>
      <c r="J32" s="112" t="s">
        <v>170</v>
      </c>
      <c r="K32" s="113" t="s">
        <v>25</v>
      </c>
      <c r="L32" s="112" t="s">
        <v>170</v>
      </c>
      <c r="M32" s="113" t="s">
        <v>25</v>
      </c>
      <c r="N32" s="112" t="s">
        <v>170</v>
      </c>
      <c r="O32" s="113" t="s">
        <v>25</v>
      </c>
      <c r="P32" s="112" t="s">
        <v>170</v>
      </c>
      <c r="Q32" s="113" t="s">
        <v>25</v>
      </c>
      <c r="R32" s="112" t="s">
        <v>170</v>
      </c>
      <c r="S32" s="113" t="s">
        <v>25</v>
      </c>
      <c r="T32" s="112" t="s">
        <v>203</v>
      </c>
      <c r="U32" s="113" t="s">
        <v>25</v>
      </c>
      <c r="AA32" s="35"/>
      <c r="AB32" s="116"/>
      <c r="AC32" s="132"/>
    </row>
    <row r="33" spans="1:29" x14ac:dyDescent="0.2">
      <c r="A33" s="100" t="s">
        <v>80</v>
      </c>
      <c r="B33" s="101">
        <v>14</v>
      </c>
      <c r="C33" s="102">
        <v>3.0322271808828667</v>
      </c>
      <c r="D33" s="101">
        <v>12</v>
      </c>
      <c r="E33" s="103">
        <v>7.3881532147922613</v>
      </c>
      <c r="F33" s="101">
        <v>15</v>
      </c>
      <c r="G33" s="102">
        <v>17.83539840700999</v>
      </c>
      <c r="H33" s="101">
        <v>4</v>
      </c>
      <c r="I33" s="102">
        <v>7.337883620408312</v>
      </c>
      <c r="J33" s="101">
        <v>2</v>
      </c>
      <c r="K33" s="102">
        <v>5.3384285987474325</v>
      </c>
      <c r="L33" s="101">
        <v>2</v>
      </c>
      <c r="M33" s="102">
        <v>9.4056493559988077</v>
      </c>
      <c r="N33" s="101">
        <v>1</v>
      </c>
      <c r="O33" s="102">
        <v>6.6626463677617664</v>
      </c>
      <c r="P33" s="101">
        <v>4</v>
      </c>
      <c r="Q33" s="102">
        <v>35.728214204812332</v>
      </c>
      <c r="R33" s="101"/>
      <c r="S33" s="102"/>
      <c r="T33" s="101">
        <v>54</v>
      </c>
      <c r="U33" s="102">
        <v>92.728600950413764</v>
      </c>
      <c r="AA33" s="35" t="s">
        <v>103</v>
      </c>
      <c r="AB33" s="116">
        <v>1</v>
      </c>
      <c r="AC33" s="132">
        <f t="shared" si="0"/>
        <v>0.38910505836575876</v>
      </c>
    </row>
    <row r="34" spans="1:29" x14ac:dyDescent="0.2">
      <c r="A34" s="100" t="s">
        <v>99</v>
      </c>
      <c r="B34" s="101">
        <v>12</v>
      </c>
      <c r="C34" s="102">
        <v>1.4941849373589595</v>
      </c>
      <c r="D34" s="101"/>
      <c r="E34" s="103"/>
      <c r="F34" s="101"/>
      <c r="G34" s="102"/>
      <c r="H34" s="101"/>
      <c r="I34" s="102"/>
      <c r="J34" s="101"/>
      <c r="K34" s="102"/>
      <c r="L34" s="101"/>
      <c r="M34" s="102"/>
      <c r="N34" s="101"/>
      <c r="O34" s="102"/>
      <c r="P34" s="101"/>
      <c r="Q34" s="102"/>
      <c r="R34" s="101"/>
      <c r="S34" s="102"/>
      <c r="T34" s="101">
        <v>12</v>
      </c>
      <c r="U34" s="102">
        <v>1.4941849373589595</v>
      </c>
      <c r="AA34" s="35" t="s">
        <v>67</v>
      </c>
      <c r="AB34" s="116">
        <v>1</v>
      </c>
      <c r="AC34" s="132">
        <f t="shared" si="0"/>
        <v>0.38910505836575876</v>
      </c>
    </row>
    <row r="35" spans="1:29" x14ac:dyDescent="0.2">
      <c r="A35" s="100" t="s">
        <v>63</v>
      </c>
      <c r="B35" s="101">
        <v>29</v>
      </c>
      <c r="C35" s="102">
        <v>5.2477556246881614</v>
      </c>
      <c r="D35" s="101">
        <v>15</v>
      </c>
      <c r="E35" s="103">
        <v>8.0204443742321132</v>
      </c>
      <c r="F35" s="101">
        <v>10</v>
      </c>
      <c r="G35" s="102">
        <v>12.8947973402163</v>
      </c>
      <c r="H35" s="101">
        <v>1</v>
      </c>
      <c r="I35" s="102">
        <v>2.1134721029270738</v>
      </c>
      <c r="J35" s="101">
        <v>2</v>
      </c>
      <c r="K35" s="102">
        <v>6.0016871117989616</v>
      </c>
      <c r="L35" s="101"/>
      <c r="M35" s="102"/>
      <c r="N35" s="101"/>
      <c r="O35" s="102"/>
      <c r="P35" s="101"/>
      <c r="Q35" s="102"/>
      <c r="R35" s="101"/>
      <c r="S35" s="102"/>
      <c r="T35" s="101">
        <v>57</v>
      </c>
      <c r="U35" s="102">
        <v>34.278156553862615</v>
      </c>
      <c r="AA35" s="35" t="s">
        <v>59</v>
      </c>
      <c r="AB35" s="116">
        <v>1</v>
      </c>
      <c r="AC35" s="132">
        <f t="shared" si="0"/>
        <v>0.38910505836575876</v>
      </c>
    </row>
    <row r="36" spans="1:29" x14ac:dyDescent="0.2">
      <c r="A36" s="100" t="s">
        <v>53</v>
      </c>
      <c r="B36" s="101">
        <v>4</v>
      </c>
      <c r="C36" s="102">
        <v>0.7427697238431733</v>
      </c>
      <c r="D36" s="101">
        <v>1</v>
      </c>
      <c r="E36" s="103">
        <v>0.47146112057859513</v>
      </c>
      <c r="F36" s="101">
        <v>15</v>
      </c>
      <c r="G36" s="102">
        <v>19.156583861840655</v>
      </c>
      <c r="H36" s="101">
        <v>14</v>
      </c>
      <c r="I36" s="102">
        <v>29.920402440423182</v>
      </c>
      <c r="J36" s="101">
        <v>16</v>
      </c>
      <c r="K36" s="102">
        <v>48.781289717373163</v>
      </c>
      <c r="L36" s="101">
        <v>12</v>
      </c>
      <c r="M36" s="102">
        <v>49.942120849688273</v>
      </c>
      <c r="N36" s="101">
        <v>13</v>
      </c>
      <c r="O36" s="102">
        <v>79.150931739573693</v>
      </c>
      <c r="P36" s="101">
        <v>8</v>
      </c>
      <c r="Q36" s="102">
        <v>72.412084540674826</v>
      </c>
      <c r="R36" s="101">
        <v>3</v>
      </c>
      <c r="S36" s="102">
        <v>48.53207272432261</v>
      </c>
      <c r="T36" s="101">
        <v>86</v>
      </c>
      <c r="U36" s="102">
        <v>349.109716718318</v>
      </c>
      <c r="AA36" s="35" t="s">
        <v>74</v>
      </c>
      <c r="AB36" s="116">
        <v>1</v>
      </c>
      <c r="AC36" s="132">
        <f t="shared" si="0"/>
        <v>0.38910505836575876</v>
      </c>
    </row>
    <row r="37" spans="1:29" x14ac:dyDescent="0.2">
      <c r="A37" s="100" t="s">
        <v>65</v>
      </c>
      <c r="B37" s="101"/>
      <c r="C37" s="102"/>
      <c r="D37" s="101"/>
      <c r="E37" s="103"/>
      <c r="F37" s="101">
        <v>4</v>
      </c>
      <c r="G37" s="102">
        <v>5.0888199941405032</v>
      </c>
      <c r="H37" s="101">
        <v>7</v>
      </c>
      <c r="I37" s="102">
        <v>13.878172323858678</v>
      </c>
      <c r="J37" s="101">
        <v>7</v>
      </c>
      <c r="K37" s="102">
        <v>22.59344862620328</v>
      </c>
      <c r="L37" s="101">
        <v>4</v>
      </c>
      <c r="M37" s="102">
        <v>17.650698665372921</v>
      </c>
      <c r="N37" s="101">
        <v>1</v>
      </c>
      <c r="O37" s="102">
        <v>5.3489858281793996</v>
      </c>
      <c r="P37" s="101"/>
      <c r="Q37" s="102"/>
      <c r="R37" s="101"/>
      <c r="S37" s="102"/>
      <c r="T37" s="101">
        <v>23</v>
      </c>
      <c r="U37" s="102">
        <v>64.560125437754778</v>
      </c>
      <c r="AA37" s="35" t="s">
        <v>76</v>
      </c>
      <c r="AB37" s="116">
        <v>1</v>
      </c>
      <c r="AC37" s="132">
        <f t="shared" si="0"/>
        <v>0.38910505836575876</v>
      </c>
    </row>
    <row r="38" spans="1:29" x14ac:dyDescent="0.2">
      <c r="A38" s="100" t="s">
        <v>84</v>
      </c>
      <c r="B38" s="101"/>
      <c r="C38" s="102"/>
      <c r="D38" s="101">
        <v>1</v>
      </c>
      <c r="E38" s="103">
        <v>0.5613045600645622</v>
      </c>
      <c r="F38" s="101"/>
      <c r="G38" s="102"/>
      <c r="H38" s="101"/>
      <c r="I38" s="102"/>
      <c r="J38" s="101"/>
      <c r="K38" s="102"/>
      <c r="L38" s="101"/>
      <c r="M38" s="102"/>
      <c r="N38" s="101"/>
      <c r="O38" s="102"/>
      <c r="P38" s="101"/>
      <c r="Q38" s="102"/>
      <c r="R38" s="101"/>
      <c r="S38" s="102"/>
      <c r="T38" s="101">
        <v>1</v>
      </c>
      <c r="U38" s="102">
        <v>0.5613045600645622</v>
      </c>
      <c r="AA38" s="35" t="s">
        <v>58</v>
      </c>
      <c r="AB38" s="116">
        <v>1</v>
      </c>
      <c r="AC38" s="132">
        <f t="shared" si="0"/>
        <v>0.38910505836575876</v>
      </c>
    </row>
    <row r="39" spans="1:29" x14ac:dyDescent="0.2">
      <c r="A39" s="100" t="s">
        <v>111</v>
      </c>
      <c r="B39" s="101">
        <v>10</v>
      </c>
      <c r="C39" s="102">
        <v>2.3236392756909265</v>
      </c>
      <c r="D39" s="101">
        <v>8</v>
      </c>
      <c r="E39" s="103">
        <v>4.2077263484205236</v>
      </c>
      <c r="F39" s="101"/>
      <c r="G39" s="102"/>
      <c r="H39" s="101"/>
      <c r="I39" s="102"/>
      <c r="J39" s="101"/>
      <c r="K39" s="102"/>
      <c r="L39" s="101">
        <v>1</v>
      </c>
      <c r="M39" s="102">
        <v>4.369961009458466</v>
      </c>
      <c r="N39" s="101"/>
      <c r="O39" s="102"/>
      <c r="P39" s="101"/>
      <c r="Q39" s="102"/>
      <c r="R39" s="101"/>
      <c r="S39" s="102"/>
      <c r="T39" s="101">
        <v>19</v>
      </c>
      <c r="U39" s="102">
        <v>10.901326633569916</v>
      </c>
      <c r="AA39" s="35" t="s">
        <v>49</v>
      </c>
      <c r="AB39" s="116">
        <v>1</v>
      </c>
      <c r="AC39" s="132">
        <f t="shared" si="0"/>
        <v>0.38910505836575876</v>
      </c>
    </row>
    <row r="40" spans="1:29" x14ac:dyDescent="0.2">
      <c r="A40" s="100" t="s">
        <v>15</v>
      </c>
      <c r="B40" s="101">
        <v>14</v>
      </c>
      <c r="C40" s="102">
        <v>2.8321852599162742</v>
      </c>
      <c r="D40" s="101">
        <v>10</v>
      </c>
      <c r="E40" s="103">
        <v>6.289996549080473</v>
      </c>
      <c r="F40" s="101">
        <v>13</v>
      </c>
      <c r="G40" s="102">
        <v>14.307144120114398</v>
      </c>
      <c r="H40" s="101">
        <v>6</v>
      </c>
      <c r="I40" s="102">
        <v>13.174910532864784</v>
      </c>
      <c r="J40" s="101">
        <v>6</v>
      </c>
      <c r="K40" s="102">
        <v>18.515202782173809</v>
      </c>
      <c r="L40" s="101">
        <v>4</v>
      </c>
      <c r="M40" s="102">
        <v>18.165602033764287</v>
      </c>
      <c r="N40" s="101"/>
      <c r="O40" s="102"/>
      <c r="P40" s="101"/>
      <c r="Q40" s="102"/>
      <c r="R40" s="101"/>
      <c r="S40" s="102"/>
      <c r="T40" s="101">
        <v>53</v>
      </c>
      <c r="U40" s="102">
        <v>73.285041277914019</v>
      </c>
      <c r="AA40" s="35" t="s">
        <v>79</v>
      </c>
      <c r="AB40" s="116">
        <v>1</v>
      </c>
      <c r="AC40" s="132">
        <f t="shared" si="0"/>
        <v>0.38910505836575876</v>
      </c>
    </row>
    <row r="41" spans="1:29" x14ac:dyDescent="0.2">
      <c r="A41" s="100" t="s">
        <v>69</v>
      </c>
      <c r="B41" s="101">
        <v>2</v>
      </c>
      <c r="C41" s="102">
        <v>0.31092381301632588</v>
      </c>
      <c r="D41" s="101">
        <v>2</v>
      </c>
      <c r="E41" s="103">
        <v>1.0924331352432766</v>
      </c>
      <c r="F41" s="101">
        <v>2</v>
      </c>
      <c r="G41" s="102">
        <v>2.1837271897129495</v>
      </c>
      <c r="H41" s="101">
        <v>1</v>
      </c>
      <c r="I41" s="102">
        <v>1.8102153753490031</v>
      </c>
      <c r="J41" s="101"/>
      <c r="K41" s="102"/>
      <c r="L41" s="101"/>
      <c r="M41" s="102"/>
      <c r="N41" s="101"/>
      <c r="O41" s="102"/>
      <c r="P41" s="101"/>
      <c r="Q41" s="102"/>
      <c r="R41" s="101"/>
      <c r="S41" s="102"/>
      <c r="T41" s="101">
        <v>7</v>
      </c>
      <c r="U41" s="102">
        <v>5.3972995133215553</v>
      </c>
      <c r="AA41" s="35" t="s">
        <v>86</v>
      </c>
      <c r="AB41" s="116">
        <v>1</v>
      </c>
      <c r="AC41" s="132">
        <f t="shared" si="0"/>
        <v>0.38910505836575876</v>
      </c>
    </row>
    <row r="42" spans="1:29" x14ac:dyDescent="0.2">
      <c r="A42" s="100" t="s">
        <v>104</v>
      </c>
      <c r="B42" s="101">
        <v>21</v>
      </c>
      <c r="C42" s="102">
        <v>4.1840248601237544</v>
      </c>
      <c r="D42" s="101">
        <v>19</v>
      </c>
      <c r="E42" s="103">
        <v>10.878445475764536</v>
      </c>
      <c r="F42" s="101">
        <v>7</v>
      </c>
      <c r="G42" s="102">
        <v>8.5041076074275743</v>
      </c>
      <c r="H42" s="101">
        <v>3</v>
      </c>
      <c r="I42" s="102">
        <v>6.2937272021407455</v>
      </c>
      <c r="J42" s="101">
        <v>1</v>
      </c>
      <c r="K42" s="102">
        <v>3.0958157363770038</v>
      </c>
      <c r="L42" s="101"/>
      <c r="M42" s="102"/>
      <c r="N42" s="101"/>
      <c r="O42" s="102"/>
      <c r="P42" s="101"/>
      <c r="Q42" s="102"/>
      <c r="R42" s="101"/>
      <c r="S42" s="102"/>
      <c r="T42" s="101">
        <v>51</v>
      </c>
      <c r="U42" s="102">
        <v>32.95612088183362</v>
      </c>
      <c r="AA42" s="35" t="s">
        <v>75</v>
      </c>
      <c r="AB42" s="116">
        <v>1</v>
      </c>
      <c r="AC42" s="132">
        <f t="shared" si="0"/>
        <v>0.38910505836575876</v>
      </c>
    </row>
    <row r="43" spans="1:29" x14ac:dyDescent="0.2">
      <c r="A43" s="100" t="s">
        <v>105</v>
      </c>
      <c r="B43" s="101">
        <v>9</v>
      </c>
      <c r="C43" s="102">
        <v>1.968762196460633</v>
      </c>
      <c r="D43" s="101">
        <v>1</v>
      </c>
      <c r="E43" s="103">
        <v>0.65946556350457108</v>
      </c>
      <c r="F43" s="101"/>
      <c r="G43" s="102"/>
      <c r="H43" s="101">
        <v>1</v>
      </c>
      <c r="I43" s="102">
        <v>1.7525353689408558</v>
      </c>
      <c r="J43" s="101"/>
      <c r="K43" s="102"/>
      <c r="L43" s="101"/>
      <c r="M43" s="102"/>
      <c r="N43" s="101"/>
      <c r="O43" s="102"/>
      <c r="P43" s="101"/>
      <c r="Q43" s="102"/>
      <c r="R43" s="101"/>
      <c r="S43" s="102"/>
      <c r="T43" s="101">
        <v>11</v>
      </c>
      <c r="U43" s="102">
        <v>4.38076312890606</v>
      </c>
    </row>
    <row r="44" spans="1:29" x14ac:dyDescent="0.2">
      <c r="A44" s="100" t="s">
        <v>77</v>
      </c>
      <c r="B44" s="101">
        <v>5</v>
      </c>
      <c r="C44" s="102">
        <v>0.65436879872699272</v>
      </c>
      <c r="D44" s="101">
        <v>3</v>
      </c>
      <c r="E44" s="103">
        <v>1.5424518368486577</v>
      </c>
      <c r="F44" s="101"/>
      <c r="G44" s="102"/>
      <c r="H44" s="101"/>
      <c r="I44" s="102"/>
      <c r="J44" s="101">
        <v>1</v>
      </c>
      <c r="K44" s="102">
        <v>3.252354650740414</v>
      </c>
      <c r="L44" s="101">
        <v>4</v>
      </c>
      <c r="M44" s="102">
        <v>18.434568005248746</v>
      </c>
      <c r="N44" s="101">
        <v>1</v>
      </c>
      <c r="O44" s="102">
        <v>5.3489858281793996</v>
      </c>
      <c r="P44" s="101">
        <v>1</v>
      </c>
      <c r="Q44" s="102">
        <v>8.4546165536065576</v>
      </c>
      <c r="R44" s="101"/>
      <c r="S44" s="102"/>
      <c r="T44" s="101">
        <v>15</v>
      </c>
      <c r="U44" s="102">
        <v>37.687345673350769</v>
      </c>
      <c r="AB44">
        <f>SUM(AB4:AB42)</f>
        <v>257</v>
      </c>
      <c r="AC44" s="68">
        <f>SUM(AC4:AC42)</f>
        <v>99.999999999999943</v>
      </c>
    </row>
    <row r="45" spans="1:29" x14ac:dyDescent="0.2">
      <c r="A45" s="100" t="s">
        <v>75</v>
      </c>
      <c r="B45" s="101">
        <v>1</v>
      </c>
      <c r="C45" s="102">
        <v>0.25097821897939893</v>
      </c>
      <c r="D45" s="101">
        <v>4</v>
      </c>
      <c r="E45" s="103">
        <v>2.5270287699647653</v>
      </c>
      <c r="F45" s="101">
        <v>5</v>
      </c>
      <c r="G45" s="102">
        <v>5.7982135498382039</v>
      </c>
      <c r="H45" s="101">
        <v>2</v>
      </c>
      <c r="I45" s="102">
        <v>4.1265451377080957</v>
      </c>
      <c r="J45" s="101"/>
      <c r="K45" s="102"/>
      <c r="L45" s="101">
        <v>1</v>
      </c>
      <c r="M45" s="102">
        <v>3.9194879072023303</v>
      </c>
      <c r="N45" s="101">
        <v>1</v>
      </c>
      <c r="O45" s="102">
        <v>6.0967694831689396</v>
      </c>
      <c r="P45" s="101"/>
      <c r="Q45" s="102"/>
      <c r="R45" s="101">
        <v>1</v>
      </c>
      <c r="S45" s="102">
        <v>18.708010547058631</v>
      </c>
      <c r="T45" s="101">
        <v>15</v>
      </c>
      <c r="U45" s="102">
        <v>41.427033613920372</v>
      </c>
    </row>
    <row r="46" spans="1:29" x14ac:dyDescent="0.2">
      <c r="A46" s="104" t="s">
        <v>138</v>
      </c>
      <c r="B46" s="105">
        <v>257</v>
      </c>
      <c r="C46" s="106">
        <v>47.218353736189954</v>
      </c>
      <c r="D46" s="105">
        <v>101</v>
      </c>
      <c r="E46" s="107">
        <v>57.377536313477101</v>
      </c>
      <c r="F46" s="105">
        <v>89</v>
      </c>
      <c r="G46" s="106">
        <v>107.84463578569733</v>
      </c>
      <c r="H46" s="105">
        <v>47</v>
      </c>
      <c r="I46" s="106">
        <v>95.844264712684605</v>
      </c>
      <c r="J46" s="105">
        <v>42</v>
      </c>
      <c r="K46" s="106">
        <v>129.46541702146658</v>
      </c>
      <c r="L46" s="105">
        <v>31</v>
      </c>
      <c r="M46" s="106">
        <v>135.90204879044012</v>
      </c>
      <c r="N46" s="105">
        <v>17</v>
      </c>
      <c r="O46" s="106">
        <v>102.60831924686319</v>
      </c>
      <c r="P46" s="105">
        <v>15</v>
      </c>
      <c r="Q46" s="106">
        <v>133.39030070734734</v>
      </c>
      <c r="R46" s="105">
        <v>4</v>
      </c>
      <c r="S46" s="106">
        <v>67.240083271381238</v>
      </c>
      <c r="T46" s="105">
        <v>603</v>
      </c>
      <c r="U46" s="106">
        <v>876.89095958554731</v>
      </c>
    </row>
  </sheetData>
  <sortState ref="AA4:AC40">
    <sortCondition descending="1" ref="AC4:AC40"/>
  </sortState>
  <mergeCells count="22">
    <mergeCell ref="T31:U31"/>
    <mergeCell ref="J31:K31"/>
    <mergeCell ref="L31:M31"/>
    <mergeCell ref="N31:O31"/>
    <mergeCell ref="P31:Q31"/>
    <mergeCell ref="R31:S31"/>
    <mergeCell ref="A31:A32"/>
    <mergeCell ref="B31:C31"/>
    <mergeCell ref="D31:E31"/>
    <mergeCell ref="F31:G31"/>
    <mergeCell ref="H31:I31"/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topLeftCell="A29" zoomScale="70" zoomScaleNormal="70" workbookViewId="0">
      <selection activeCell="S7" sqref="S7"/>
    </sheetView>
  </sheetViews>
  <sheetFormatPr defaultRowHeight="12.75" x14ac:dyDescent="0.2"/>
  <cols>
    <col min="1" max="1" width="14.5703125" bestFit="1" customWidth="1"/>
    <col min="2" max="2" width="41.28515625" bestFit="1" customWidth="1"/>
    <col min="3" max="3" width="14.5703125" bestFit="1" customWidth="1"/>
    <col min="5" max="5" width="7.5703125" bestFit="1" customWidth="1"/>
    <col min="6" max="6" width="10" customWidth="1"/>
    <col min="8" max="8" width="14.85546875" customWidth="1"/>
    <col min="10" max="10" width="11.85546875" customWidth="1"/>
    <col min="12" max="12" width="14.7109375" bestFit="1" customWidth="1"/>
    <col min="15" max="15" width="13.85546875" bestFit="1" customWidth="1"/>
    <col min="16" max="16" width="38.140625" bestFit="1" customWidth="1"/>
    <col min="17" max="17" width="12.85546875" bestFit="1" customWidth="1"/>
    <col min="18" max="18" width="5.7109375" customWidth="1"/>
    <col min="19" max="19" width="11.7109375" bestFit="1" customWidth="1"/>
    <col min="20" max="20" width="6.140625" customWidth="1"/>
  </cols>
  <sheetData>
    <row r="2" spans="1:20" ht="15" x14ac:dyDescent="0.25">
      <c r="A2" s="82" t="s">
        <v>23</v>
      </c>
      <c r="B2" s="82" t="s">
        <v>5</v>
      </c>
      <c r="C2" s="82" t="s">
        <v>139</v>
      </c>
      <c r="D2" s="82" t="s">
        <v>140</v>
      </c>
      <c r="E2" s="82" t="s">
        <v>216</v>
      </c>
      <c r="F2" s="82" t="s">
        <v>141</v>
      </c>
      <c r="H2" s="118" t="s">
        <v>23</v>
      </c>
      <c r="I2" s="118" t="s">
        <v>170</v>
      </c>
      <c r="J2" s="118" t="s">
        <v>1414</v>
      </c>
      <c r="L2" s="118" t="s">
        <v>23</v>
      </c>
      <c r="M2" s="118" t="s">
        <v>1415</v>
      </c>
    </row>
    <row r="3" spans="1:20" ht="15" x14ac:dyDescent="0.25">
      <c r="A3" s="35" t="s">
        <v>26</v>
      </c>
      <c r="B3" s="35" t="s">
        <v>1379</v>
      </c>
      <c r="C3" s="35" t="s">
        <v>6</v>
      </c>
      <c r="D3" s="116">
        <v>5</v>
      </c>
      <c r="E3" s="83">
        <f t="shared" ref="E3:E44" si="0">(D3*100)/$D$44</f>
        <v>0.82918739635157546</v>
      </c>
      <c r="F3" s="117">
        <v>0.92674379011497554</v>
      </c>
      <c r="H3" s="35" t="s">
        <v>26</v>
      </c>
      <c r="I3" s="116">
        <v>58</v>
      </c>
      <c r="J3" s="117">
        <v>74.211785068029016</v>
      </c>
      <c r="L3" s="35" t="s">
        <v>26</v>
      </c>
      <c r="M3" s="116">
        <v>5.6561624649859938</v>
      </c>
      <c r="N3" s="94"/>
      <c r="P3" s="95" t="s">
        <v>5</v>
      </c>
      <c r="Q3" s="95" t="s">
        <v>139</v>
      </c>
      <c r="R3" s="95" t="s">
        <v>170</v>
      </c>
      <c r="S3" s="95" t="s">
        <v>25</v>
      </c>
      <c r="T3" s="131" t="s">
        <v>216</v>
      </c>
    </row>
    <row r="4" spans="1:20" ht="15" x14ac:dyDescent="0.25">
      <c r="A4" s="35"/>
      <c r="B4" s="35" t="s">
        <v>21</v>
      </c>
      <c r="C4" s="35" t="s">
        <v>15</v>
      </c>
      <c r="D4" s="116">
        <v>53</v>
      </c>
      <c r="E4" s="83">
        <f t="shared" si="0"/>
        <v>8.7893864013267002</v>
      </c>
      <c r="F4" s="117">
        <v>73.285041277914033</v>
      </c>
      <c r="H4" s="35" t="s">
        <v>113</v>
      </c>
      <c r="I4" s="116">
        <v>10</v>
      </c>
      <c r="J4" s="117">
        <v>5.9167054265405588</v>
      </c>
      <c r="L4" s="35" t="s">
        <v>113</v>
      </c>
      <c r="M4" s="116">
        <v>0.4664343009931245</v>
      </c>
      <c r="N4" s="94"/>
      <c r="P4" s="34" t="s">
        <v>1451</v>
      </c>
      <c r="Q4" s="35" t="s">
        <v>53</v>
      </c>
      <c r="R4" s="116">
        <v>86</v>
      </c>
      <c r="S4" s="117">
        <v>349.10971671831811</v>
      </c>
      <c r="T4" s="132">
        <f t="shared" ref="T4:T45" si="1">(R4*100)/603</f>
        <v>14.262023217247098</v>
      </c>
    </row>
    <row r="5" spans="1:20" ht="15" x14ac:dyDescent="0.25">
      <c r="A5" s="35" t="s">
        <v>113</v>
      </c>
      <c r="B5" s="35" t="s">
        <v>1381</v>
      </c>
      <c r="C5" s="35" t="s">
        <v>55</v>
      </c>
      <c r="D5" s="116">
        <v>9</v>
      </c>
      <c r="E5" s="83">
        <f t="shared" si="0"/>
        <v>1.4925373134328359</v>
      </c>
      <c r="F5" s="117">
        <v>5.5396595057061173</v>
      </c>
      <c r="H5" s="35" t="s">
        <v>97</v>
      </c>
      <c r="I5" s="116">
        <v>2</v>
      </c>
      <c r="J5" s="117">
        <v>0.32964094461884996</v>
      </c>
      <c r="L5" s="35" t="s">
        <v>97</v>
      </c>
      <c r="M5" s="116">
        <v>2.8854723707664884E-2</v>
      </c>
      <c r="N5" s="94"/>
      <c r="P5" s="34" t="s">
        <v>1450</v>
      </c>
      <c r="Q5" s="35" t="s">
        <v>63</v>
      </c>
      <c r="R5" s="116">
        <v>57</v>
      </c>
      <c r="S5" s="117">
        <v>34.278156553862608</v>
      </c>
      <c r="T5" s="132">
        <f t="shared" si="1"/>
        <v>9.4527363184079594</v>
      </c>
    </row>
    <row r="6" spans="1:20" ht="15" x14ac:dyDescent="0.25">
      <c r="A6" s="35"/>
      <c r="B6" s="35" t="s">
        <v>1380</v>
      </c>
      <c r="C6" s="35" t="s">
        <v>83</v>
      </c>
      <c r="D6" s="116">
        <v>1</v>
      </c>
      <c r="E6" s="83">
        <f t="shared" si="0"/>
        <v>0.16583747927031509</v>
      </c>
      <c r="F6" s="117">
        <v>0.37704592083444133</v>
      </c>
      <c r="H6" s="35" t="s">
        <v>89</v>
      </c>
      <c r="I6" s="116">
        <v>5</v>
      </c>
      <c r="J6" s="117">
        <v>1.4321492671565317</v>
      </c>
      <c r="L6" s="35" t="s">
        <v>89</v>
      </c>
      <c r="M6" s="116">
        <v>0.12009803921568628</v>
      </c>
      <c r="N6" s="94"/>
      <c r="P6" s="34" t="s">
        <v>1448</v>
      </c>
      <c r="Q6" s="35" t="s">
        <v>80</v>
      </c>
      <c r="R6" s="116">
        <v>54</v>
      </c>
      <c r="S6" s="117">
        <v>92.728600950413764</v>
      </c>
      <c r="T6" s="132">
        <f t="shared" si="1"/>
        <v>8.9552238805970141</v>
      </c>
    </row>
    <row r="7" spans="1:20" ht="15" x14ac:dyDescent="0.25">
      <c r="A7" s="35" t="s">
        <v>97</v>
      </c>
      <c r="B7" s="35" t="s">
        <v>1382</v>
      </c>
      <c r="C7" s="35" t="s">
        <v>78</v>
      </c>
      <c r="D7" s="116">
        <v>2</v>
      </c>
      <c r="E7" s="83">
        <f t="shared" si="0"/>
        <v>0.33167495854063017</v>
      </c>
      <c r="F7" s="117">
        <v>0.32964094461884996</v>
      </c>
      <c r="H7" s="35" t="s">
        <v>27</v>
      </c>
      <c r="I7" s="116">
        <v>91</v>
      </c>
      <c r="J7" s="117">
        <v>371.97049473192499</v>
      </c>
      <c r="L7" s="35" t="s">
        <v>27</v>
      </c>
      <c r="M7" s="116">
        <v>26.781838871912402</v>
      </c>
      <c r="N7" s="94"/>
      <c r="P7" s="34" t="s">
        <v>1455</v>
      </c>
      <c r="Q7" s="35" t="s">
        <v>15</v>
      </c>
      <c r="R7" s="116">
        <v>53</v>
      </c>
      <c r="S7" s="117">
        <v>73.285041277914033</v>
      </c>
      <c r="T7" s="132">
        <f t="shared" si="1"/>
        <v>8.7893864013267002</v>
      </c>
    </row>
    <row r="8" spans="1:20" ht="15" x14ac:dyDescent="0.25">
      <c r="A8" s="35" t="s">
        <v>89</v>
      </c>
      <c r="B8" s="35" t="s">
        <v>1383</v>
      </c>
      <c r="C8" s="35" t="s">
        <v>88</v>
      </c>
      <c r="D8" s="116">
        <v>5</v>
      </c>
      <c r="E8" s="83">
        <f t="shared" si="0"/>
        <v>0.82918739635157546</v>
      </c>
      <c r="F8" s="117">
        <v>1.4321492671565317</v>
      </c>
      <c r="H8" s="35" t="s">
        <v>28</v>
      </c>
      <c r="I8" s="116">
        <v>116</v>
      </c>
      <c r="J8" s="117">
        <v>130.06548496115343</v>
      </c>
      <c r="L8" s="35" t="s">
        <v>28</v>
      </c>
      <c r="M8" s="116">
        <v>9.8551454672778167</v>
      </c>
      <c r="N8" s="94"/>
      <c r="P8" s="34" t="s">
        <v>1457</v>
      </c>
      <c r="Q8" s="35" t="s">
        <v>104</v>
      </c>
      <c r="R8" s="116">
        <v>51</v>
      </c>
      <c r="S8" s="117">
        <v>32.95612088183362</v>
      </c>
      <c r="T8" s="132">
        <f t="shared" si="1"/>
        <v>8.4577114427860689</v>
      </c>
    </row>
    <row r="9" spans="1:20" ht="15" x14ac:dyDescent="0.25">
      <c r="A9" s="35" t="s">
        <v>27</v>
      </c>
      <c r="B9" s="35" t="s">
        <v>1384</v>
      </c>
      <c r="C9" s="35" t="s">
        <v>8</v>
      </c>
      <c r="D9" s="116">
        <v>5</v>
      </c>
      <c r="E9" s="83">
        <f t="shared" si="0"/>
        <v>0.82918739635157546</v>
      </c>
      <c r="F9" s="117">
        <v>22.860778013606929</v>
      </c>
      <c r="H9" s="35" t="s">
        <v>31</v>
      </c>
      <c r="I9" s="116">
        <v>37</v>
      </c>
      <c r="J9" s="117">
        <v>46.483058749956996</v>
      </c>
      <c r="L9" s="35" t="s">
        <v>31</v>
      </c>
      <c r="M9" s="116">
        <v>3.522894385026738</v>
      </c>
      <c r="N9" s="94"/>
      <c r="P9" s="34" t="s">
        <v>1434</v>
      </c>
      <c r="Q9" s="35" t="s">
        <v>9</v>
      </c>
      <c r="R9" s="116">
        <v>40</v>
      </c>
      <c r="S9" s="117">
        <v>9.8056480620559316</v>
      </c>
      <c r="T9" s="132">
        <f t="shared" si="1"/>
        <v>6.6334991708126037</v>
      </c>
    </row>
    <row r="10" spans="1:20" ht="15" x14ac:dyDescent="0.25">
      <c r="A10" s="35"/>
      <c r="B10" s="35" t="s">
        <v>1385</v>
      </c>
      <c r="C10" s="35" t="s">
        <v>53</v>
      </c>
      <c r="D10" s="116">
        <v>86</v>
      </c>
      <c r="E10" s="83">
        <f t="shared" si="0"/>
        <v>14.262023217247098</v>
      </c>
      <c r="F10" s="117">
        <v>349.10971671831811</v>
      </c>
      <c r="H10" s="35" t="s">
        <v>29</v>
      </c>
      <c r="I10" s="116">
        <v>11</v>
      </c>
      <c r="J10" s="117">
        <v>4.5564172527284388</v>
      </c>
      <c r="L10" s="35" t="s">
        <v>29</v>
      </c>
      <c r="M10" s="116">
        <v>0.37054367201426031</v>
      </c>
      <c r="N10" s="94"/>
      <c r="P10" s="34" t="s">
        <v>1428</v>
      </c>
      <c r="Q10" s="35" t="s">
        <v>14</v>
      </c>
      <c r="R10" s="116">
        <v>37</v>
      </c>
      <c r="S10" s="117">
        <v>46.483058749956996</v>
      </c>
      <c r="T10" s="132">
        <f t="shared" si="1"/>
        <v>6.1359867330016584</v>
      </c>
    </row>
    <row r="11" spans="1:20" ht="15" x14ac:dyDescent="0.25">
      <c r="A11" s="35" t="s">
        <v>28</v>
      </c>
      <c r="B11" s="35" t="s">
        <v>1386</v>
      </c>
      <c r="C11" s="35" t="s">
        <v>80</v>
      </c>
      <c r="D11" s="116">
        <v>54</v>
      </c>
      <c r="E11" s="83">
        <f t="shared" si="0"/>
        <v>8.9552238805970141</v>
      </c>
      <c r="F11" s="117">
        <v>92.728600950413764</v>
      </c>
      <c r="H11" s="35" t="s">
        <v>30</v>
      </c>
      <c r="I11" s="116">
        <v>31</v>
      </c>
      <c r="J11" s="117">
        <v>19.707604954220134</v>
      </c>
      <c r="L11" s="35" t="s">
        <v>30</v>
      </c>
      <c r="M11" s="116">
        <v>1.5559587471352179</v>
      </c>
      <c r="N11" s="94"/>
      <c r="P11" s="34" t="s">
        <v>1452</v>
      </c>
      <c r="Q11" s="35" t="s">
        <v>65</v>
      </c>
      <c r="R11" s="116">
        <v>23</v>
      </c>
      <c r="S11" s="117">
        <v>64.560125437754778</v>
      </c>
      <c r="T11" s="132">
        <f t="shared" si="1"/>
        <v>3.8142620232172471</v>
      </c>
    </row>
    <row r="12" spans="1:20" ht="15" x14ac:dyDescent="0.25">
      <c r="A12" s="35"/>
      <c r="B12" s="35" t="s">
        <v>1387</v>
      </c>
      <c r="C12" s="35" t="s">
        <v>104</v>
      </c>
      <c r="D12" s="116">
        <v>51</v>
      </c>
      <c r="E12" s="83">
        <f t="shared" si="0"/>
        <v>8.4577114427860689</v>
      </c>
      <c r="F12" s="117">
        <v>32.95612088183362</v>
      </c>
      <c r="H12" s="35" t="s">
        <v>119</v>
      </c>
      <c r="I12" s="116">
        <v>15</v>
      </c>
      <c r="J12" s="117">
        <v>41.427033613920365</v>
      </c>
      <c r="L12" s="35" t="s">
        <v>119</v>
      </c>
      <c r="M12" s="116">
        <v>2.9726652024446145</v>
      </c>
      <c r="N12" s="94"/>
      <c r="P12" s="34" t="s">
        <v>1454</v>
      </c>
      <c r="Q12" s="35" t="s">
        <v>111</v>
      </c>
      <c r="R12" s="116">
        <v>19</v>
      </c>
      <c r="S12" s="117">
        <v>10.901326633569916</v>
      </c>
      <c r="T12" s="132">
        <f t="shared" si="1"/>
        <v>3.1509121061359866</v>
      </c>
    </row>
    <row r="13" spans="1:20" ht="15" x14ac:dyDescent="0.25">
      <c r="A13" s="35"/>
      <c r="B13" s="35" t="s">
        <v>1388</v>
      </c>
      <c r="C13" s="35" t="s">
        <v>105</v>
      </c>
      <c r="D13" s="116">
        <v>11</v>
      </c>
      <c r="E13" s="83">
        <f t="shared" si="0"/>
        <v>1.8242122719734659</v>
      </c>
      <c r="F13" s="117">
        <v>4.38076312890606</v>
      </c>
      <c r="H13" s="35" t="s">
        <v>11</v>
      </c>
      <c r="I13" s="116">
        <v>30</v>
      </c>
      <c r="J13" s="117">
        <v>69.95742495107632</v>
      </c>
      <c r="L13" s="35" t="s">
        <v>11</v>
      </c>
      <c r="M13" s="116">
        <v>5.2261904761904781</v>
      </c>
      <c r="N13" s="94"/>
      <c r="P13" s="34" t="s">
        <v>1431</v>
      </c>
      <c r="Q13" s="35" t="s">
        <v>50</v>
      </c>
      <c r="R13" s="116">
        <v>15</v>
      </c>
      <c r="S13" s="117">
        <v>1.8036127185077691</v>
      </c>
      <c r="T13" s="132">
        <f t="shared" si="1"/>
        <v>2.4875621890547261</v>
      </c>
    </row>
    <row r="14" spans="1:20" ht="15" x14ac:dyDescent="0.25">
      <c r="A14" s="35" t="s">
        <v>31</v>
      </c>
      <c r="B14" s="35" t="s">
        <v>1389</v>
      </c>
      <c r="C14" s="35" t="s">
        <v>14</v>
      </c>
      <c r="D14" s="116">
        <v>37</v>
      </c>
      <c r="E14" s="83">
        <f t="shared" si="0"/>
        <v>6.1359867330016584</v>
      </c>
      <c r="F14" s="117">
        <v>46.483058749956996</v>
      </c>
      <c r="H14" s="35" t="s">
        <v>10</v>
      </c>
      <c r="I14" s="116">
        <v>10</v>
      </c>
      <c r="J14" s="117">
        <v>3.1443333593816427</v>
      </c>
      <c r="L14" s="35" t="s">
        <v>10</v>
      </c>
      <c r="M14" s="116">
        <v>0.2631700407435702</v>
      </c>
      <c r="N14" s="94"/>
      <c r="P14" s="34" t="s">
        <v>1459</v>
      </c>
      <c r="Q14" s="35" t="s">
        <v>77</v>
      </c>
      <c r="R14" s="116">
        <v>15</v>
      </c>
      <c r="S14" s="117">
        <v>37.687345673350769</v>
      </c>
      <c r="T14" s="132">
        <f t="shared" si="1"/>
        <v>2.4875621890547261</v>
      </c>
    </row>
    <row r="15" spans="1:20" ht="15" x14ac:dyDescent="0.25">
      <c r="A15" s="35" t="s">
        <v>29</v>
      </c>
      <c r="B15" s="35" t="s">
        <v>17</v>
      </c>
      <c r="C15" s="35" t="s">
        <v>46</v>
      </c>
      <c r="D15" s="116">
        <v>11</v>
      </c>
      <c r="E15" s="83">
        <f t="shared" si="0"/>
        <v>1.8242122719734659</v>
      </c>
      <c r="F15" s="117">
        <v>4.5564172527284388</v>
      </c>
      <c r="H15" s="35" t="s">
        <v>32</v>
      </c>
      <c r="I15" s="116">
        <v>1</v>
      </c>
      <c r="J15" s="117">
        <v>0.11505633750415478</v>
      </c>
      <c r="L15" s="35" t="s">
        <v>32</v>
      </c>
      <c r="M15" s="116">
        <v>1.0313216195569139E-2</v>
      </c>
      <c r="N15" s="94"/>
      <c r="P15" s="34" t="s">
        <v>1460</v>
      </c>
      <c r="Q15" s="35" t="s">
        <v>75</v>
      </c>
      <c r="R15" s="116">
        <v>15</v>
      </c>
      <c r="S15" s="117">
        <v>41.427033613920365</v>
      </c>
      <c r="T15" s="132">
        <f t="shared" si="1"/>
        <v>2.4875621890547261</v>
      </c>
    </row>
    <row r="16" spans="1:20" ht="15" x14ac:dyDescent="0.25">
      <c r="A16" s="35" t="s">
        <v>30</v>
      </c>
      <c r="B16" s="35" t="s">
        <v>1390</v>
      </c>
      <c r="C16" s="35" t="s">
        <v>111</v>
      </c>
      <c r="D16" s="116">
        <v>19</v>
      </c>
      <c r="E16" s="83">
        <f t="shared" si="0"/>
        <v>3.1509121061359866</v>
      </c>
      <c r="F16" s="117">
        <v>10.901326633569916</v>
      </c>
      <c r="H16" s="35" t="s">
        <v>33</v>
      </c>
      <c r="I16" s="116">
        <v>1</v>
      </c>
      <c r="J16" s="117">
        <v>0.30493235659601403</v>
      </c>
      <c r="L16" s="35" t="s">
        <v>33</v>
      </c>
      <c r="M16" s="116">
        <v>2.585466004583652E-2</v>
      </c>
      <c r="N16" s="94"/>
      <c r="P16" s="34" t="s">
        <v>1433</v>
      </c>
      <c r="Q16" s="35" t="s">
        <v>115</v>
      </c>
      <c r="R16" s="116">
        <v>13</v>
      </c>
      <c r="S16" s="117">
        <v>9.4646912676536559</v>
      </c>
      <c r="T16" s="132">
        <f t="shared" si="1"/>
        <v>2.1558872305140961</v>
      </c>
    </row>
    <row r="17" spans="1:20" ht="15" x14ac:dyDescent="0.25">
      <c r="A17" s="35"/>
      <c r="B17" s="35" t="s">
        <v>18</v>
      </c>
      <c r="C17" s="35" t="s">
        <v>73</v>
      </c>
      <c r="D17" s="116">
        <v>12</v>
      </c>
      <c r="E17" s="83">
        <f t="shared" si="0"/>
        <v>1.9900497512437811</v>
      </c>
      <c r="F17" s="117">
        <v>8.8062783206502147</v>
      </c>
      <c r="H17" s="35" t="s">
        <v>96</v>
      </c>
      <c r="I17" s="116">
        <v>1</v>
      </c>
      <c r="J17" s="117">
        <v>0.29369715967786642</v>
      </c>
      <c r="L17" s="35" t="s">
        <v>96</v>
      </c>
      <c r="M17" s="116">
        <v>2.4955436720142603E-2</v>
      </c>
      <c r="N17" s="94"/>
      <c r="P17" s="34" t="s">
        <v>1426</v>
      </c>
      <c r="Q17" s="35" t="s">
        <v>73</v>
      </c>
      <c r="R17" s="116">
        <v>12</v>
      </c>
      <c r="S17" s="117">
        <v>8.8062783206502147</v>
      </c>
      <c r="T17" s="132">
        <f t="shared" si="1"/>
        <v>1.9900497512437811</v>
      </c>
    </row>
    <row r="18" spans="1:20" ht="15" x14ac:dyDescent="0.25">
      <c r="A18" s="35" t="s">
        <v>119</v>
      </c>
      <c r="B18" s="35" t="s">
        <v>1391</v>
      </c>
      <c r="C18" s="35" t="s">
        <v>75</v>
      </c>
      <c r="D18" s="116">
        <v>15</v>
      </c>
      <c r="E18" s="83">
        <f t="shared" si="0"/>
        <v>2.4875621890547261</v>
      </c>
      <c r="F18" s="117">
        <v>41.427033613920365</v>
      </c>
      <c r="H18" s="35" t="s">
        <v>7</v>
      </c>
      <c r="I18" s="116">
        <v>7</v>
      </c>
      <c r="J18" s="117">
        <v>2.1922260847883677</v>
      </c>
      <c r="L18" s="35" t="s">
        <v>7</v>
      </c>
      <c r="M18" s="116">
        <v>0.18053698752228164</v>
      </c>
      <c r="N18" s="94"/>
      <c r="P18" s="34" t="s">
        <v>1449</v>
      </c>
      <c r="Q18" s="35" t="s">
        <v>99</v>
      </c>
      <c r="R18" s="116">
        <v>12</v>
      </c>
      <c r="S18" s="117">
        <v>1.4941849373589595</v>
      </c>
      <c r="T18" s="132">
        <f t="shared" si="1"/>
        <v>1.9900497512437811</v>
      </c>
    </row>
    <row r="19" spans="1:20" ht="15" x14ac:dyDescent="0.25">
      <c r="A19" s="35" t="s">
        <v>11</v>
      </c>
      <c r="B19" s="35" t="s">
        <v>1392</v>
      </c>
      <c r="C19" s="35" t="s">
        <v>65</v>
      </c>
      <c r="D19" s="116">
        <v>23</v>
      </c>
      <c r="E19" s="83">
        <f t="shared" si="0"/>
        <v>3.8142620232172471</v>
      </c>
      <c r="F19" s="117">
        <v>64.560125437754778</v>
      </c>
      <c r="H19" s="35" t="s">
        <v>110</v>
      </c>
      <c r="I19" s="116">
        <v>10</v>
      </c>
      <c r="J19" s="117">
        <v>5.138439629014564</v>
      </c>
      <c r="L19" s="35" t="s">
        <v>110</v>
      </c>
      <c r="M19" s="116">
        <v>0.40274064171123003</v>
      </c>
      <c r="N19" s="94"/>
      <c r="P19" s="34" t="s">
        <v>1421</v>
      </c>
      <c r="Q19" s="35" t="s">
        <v>46</v>
      </c>
      <c r="R19" s="116">
        <v>11</v>
      </c>
      <c r="S19" s="117">
        <v>4.5564172527284388</v>
      </c>
      <c r="T19" s="132">
        <f t="shared" si="1"/>
        <v>1.8242122719734659</v>
      </c>
    </row>
    <row r="20" spans="1:20" ht="15" x14ac:dyDescent="0.25">
      <c r="A20" s="35"/>
      <c r="B20" s="35" t="s">
        <v>1393</v>
      </c>
      <c r="C20" s="35" t="s">
        <v>69</v>
      </c>
      <c r="D20" s="116">
        <v>7</v>
      </c>
      <c r="E20" s="83">
        <f t="shared" si="0"/>
        <v>1.1608623548922057</v>
      </c>
      <c r="F20" s="117">
        <v>5.3972995133215553</v>
      </c>
      <c r="H20" s="35" t="s">
        <v>107</v>
      </c>
      <c r="I20" s="116">
        <v>17</v>
      </c>
      <c r="J20" s="117">
        <v>2.2271099175364504</v>
      </c>
      <c r="L20" s="35" t="s">
        <v>107</v>
      </c>
      <c r="M20" s="116">
        <v>0.19725617519735167</v>
      </c>
      <c r="N20" s="94"/>
      <c r="P20" s="34" t="s">
        <v>1458</v>
      </c>
      <c r="Q20" s="35" t="s">
        <v>105</v>
      </c>
      <c r="R20" s="116">
        <v>11</v>
      </c>
      <c r="S20" s="117">
        <v>4.38076312890606</v>
      </c>
      <c r="T20" s="132">
        <f t="shared" si="1"/>
        <v>1.8242122719734659</v>
      </c>
    </row>
    <row r="21" spans="1:20" ht="15" x14ac:dyDescent="0.25">
      <c r="A21" s="35" t="s">
        <v>10</v>
      </c>
      <c r="B21" s="35" t="s">
        <v>1394</v>
      </c>
      <c r="C21" s="35" t="s">
        <v>66</v>
      </c>
      <c r="D21" s="116">
        <v>9</v>
      </c>
      <c r="E21" s="83">
        <f t="shared" si="0"/>
        <v>1.4925373134328359</v>
      </c>
      <c r="F21" s="117">
        <v>3.0424132867974794</v>
      </c>
      <c r="H21" s="35" t="s">
        <v>94</v>
      </c>
      <c r="I21" s="116">
        <v>12</v>
      </c>
      <c r="J21" s="117">
        <v>1.4941849373589595</v>
      </c>
      <c r="L21" s="35" t="s">
        <v>94</v>
      </c>
      <c r="M21" s="116">
        <v>0.13310892538833718</v>
      </c>
      <c r="N21" s="94"/>
      <c r="P21" s="34" t="s">
        <v>1429</v>
      </c>
      <c r="Q21" s="35" t="s">
        <v>55</v>
      </c>
      <c r="R21" s="116">
        <v>9</v>
      </c>
      <c r="S21" s="117">
        <v>5.5396595057061173</v>
      </c>
      <c r="T21" s="132">
        <f t="shared" si="1"/>
        <v>1.4925373134328359</v>
      </c>
    </row>
    <row r="22" spans="1:20" ht="15" x14ac:dyDescent="0.25">
      <c r="A22" s="35"/>
      <c r="B22" s="35" t="s">
        <v>1395</v>
      </c>
      <c r="C22" s="35" t="s">
        <v>58</v>
      </c>
      <c r="D22" s="116">
        <v>1</v>
      </c>
      <c r="E22" s="83">
        <f t="shared" si="0"/>
        <v>0.16583747927031509</v>
      </c>
      <c r="F22" s="117">
        <v>0.10192007258416352</v>
      </c>
      <c r="H22" s="35" t="s">
        <v>35</v>
      </c>
      <c r="I22" s="116">
        <v>20</v>
      </c>
      <c r="J22" s="117">
        <v>12.798372438581589</v>
      </c>
      <c r="L22" s="35" t="s">
        <v>35</v>
      </c>
      <c r="M22" s="116">
        <v>1.0181436210847976</v>
      </c>
      <c r="N22" s="94"/>
      <c r="P22" s="34" t="s">
        <v>1439</v>
      </c>
      <c r="Q22" s="35" t="s">
        <v>66</v>
      </c>
      <c r="R22" s="116">
        <v>9</v>
      </c>
      <c r="S22" s="117">
        <v>3.0424132867974794</v>
      </c>
      <c r="T22" s="132">
        <f t="shared" si="1"/>
        <v>1.4925373134328359</v>
      </c>
    </row>
    <row r="23" spans="1:20" ht="15" x14ac:dyDescent="0.25">
      <c r="A23" s="35" t="s">
        <v>32</v>
      </c>
      <c r="B23" s="35" t="s">
        <v>1396</v>
      </c>
      <c r="C23" s="35" t="s">
        <v>74</v>
      </c>
      <c r="D23" s="116">
        <v>1</v>
      </c>
      <c r="E23" s="83">
        <f t="shared" si="0"/>
        <v>0.16583747927031509</v>
      </c>
      <c r="F23" s="117">
        <v>0.11505633750415478</v>
      </c>
      <c r="H23" s="35" t="s">
        <v>116</v>
      </c>
      <c r="I23" s="116">
        <v>4</v>
      </c>
      <c r="J23" s="117">
        <v>0.98426584089659575</v>
      </c>
      <c r="L23" s="35" t="s">
        <v>116</v>
      </c>
      <c r="M23" s="116">
        <v>8.3381079704609118E-2</v>
      </c>
      <c r="N23" s="94"/>
      <c r="P23" s="34" t="s">
        <v>1432</v>
      </c>
      <c r="Q23" s="35" t="s">
        <v>54</v>
      </c>
      <c r="R23" s="116">
        <v>7</v>
      </c>
      <c r="S23" s="117">
        <v>2.1922260847883677</v>
      </c>
      <c r="T23" s="132">
        <f t="shared" si="1"/>
        <v>1.1608623548922057</v>
      </c>
    </row>
    <row r="24" spans="1:20" ht="15" x14ac:dyDescent="0.25">
      <c r="A24" s="35" t="s">
        <v>33</v>
      </c>
      <c r="B24" s="35" t="s">
        <v>1397</v>
      </c>
      <c r="C24" s="35" t="s">
        <v>76</v>
      </c>
      <c r="D24" s="116">
        <v>1</v>
      </c>
      <c r="E24" s="83">
        <f t="shared" si="0"/>
        <v>0.16583747927031509</v>
      </c>
      <c r="F24" s="117">
        <v>0.30493235659601403</v>
      </c>
      <c r="H24" s="35" t="s">
        <v>92</v>
      </c>
      <c r="I24" s="116">
        <v>57</v>
      </c>
      <c r="J24" s="117">
        <v>34.278156553862608</v>
      </c>
      <c r="L24" s="35" t="s">
        <v>92</v>
      </c>
      <c r="M24" s="116">
        <v>2.7272408963585439</v>
      </c>
      <c r="N24" s="94"/>
      <c r="P24" s="34" t="s">
        <v>1437</v>
      </c>
      <c r="Q24" s="35" t="s">
        <v>61</v>
      </c>
      <c r="R24" s="116">
        <v>7</v>
      </c>
      <c r="S24" s="117">
        <v>1.8512903981900857</v>
      </c>
      <c r="T24" s="132">
        <f t="shared" si="1"/>
        <v>1.1608623548922057</v>
      </c>
    </row>
    <row r="25" spans="1:20" ht="15" x14ac:dyDescent="0.25">
      <c r="A25" s="35" t="s">
        <v>96</v>
      </c>
      <c r="B25" s="35" t="s">
        <v>1398</v>
      </c>
      <c r="C25" s="35" t="s">
        <v>49</v>
      </c>
      <c r="D25" s="116">
        <v>1</v>
      </c>
      <c r="E25" s="83">
        <f t="shared" si="0"/>
        <v>0.16583747927031509</v>
      </c>
      <c r="F25" s="117">
        <v>0.29369715967786642</v>
      </c>
      <c r="H25" s="35" t="s">
        <v>112</v>
      </c>
      <c r="I25" s="116">
        <v>1</v>
      </c>
      <c r="J25" s="117">
        <v>0.18469565680810318</v>
      </c>
      <c r="L25" s="35" t="s">
        <v>112</v>
      </c>
      <c r="M25" s="116">
        <v>1.611440030557678E-2</v>
      </c>
      <c r="N25" s="94"/>
      <c r="P25" s="34" t="s">
        <v>1456</v>
      </c>
      <c r="Q25" s="35" t="s">
        <v>69</v>
      </c>
      <c r="R25" s="116">
        <v>7</v>
      </c>
      <c r="S25" s="117">
        <v>5.3972995133215553</v>
      </c>
      <c r="T25" s="132">
        <f t="shared" si="1"/>
        <v>1.1608623548922057</v>
      </c>
    </row>
    <row r="26" spans="1:20" ht="15" x14ac:dyDescent="0.25">
      <c r="A26" s="35" t="s">
        <v>7</v>
      </c>
      <c r="B26" s="35" t="s">
        <v>19</v>
      </c>
      <c r="C26" s="35" t="s">
        <v>54</v>
      </c>
      <c r="D26" s="116">
        <v>7</v>
      </c>
      <c r="E26" s="83">
        <f t="shared" si="0"/>
        <v>1.1608623548922057</v>
      </c>
      <c r="F26" s="117">
        <v>2.1922260847883677</v>
      </c>
      <c r="H26" s="35" t="s">
        <v>13</v>
      </c>
      <c r="I26" s="116">
        <v>40</v>
      </c>
      <c r="J26" s="117">
        <v>9.8056480620559316</v>
      </c>
      <c r="L26" s="35" t="s">
        <v>13</v>
      </c>
      <c r="M26" s="116">
        <v>0.83062770562770549</v>
      </c>
      <c r="N26" s="94"/>
      <c r="P26" s="34" t="s">
        <v>1445</v>
      </c>
      <c r="Q26" s="35" t="s">
        <v>117</v>
      </c>
      <c r="R26" s="116">
        <v>6</v>
      </c>
      <c r="S26" s="117">
        <v>3.189813841215603</v>
      </c>
      <c r="T26" s="132">
        <f t="shared" si="1"/>
        <v>0.99502487562189057</v>
      </c>
    </row>
    <row r="27" spans="1:20" ht="15" x14ac:dyDescent="0.25">
      <c r="A27" s="35" t="s">
        <v>110</v>
      </c>
      <c r="B27" s="35" t="s">
        <v>1399</v>
      </c>
      <c r="C27" s="35" t="s">
        <v>59</v>
      </c>
      <c r="D27" s="116">
        <v>2</v>
      </c>
      <c r="E27" s="83">
        <f t="shared" si="0"/>
        <v>0.33167495854063017</v>
      </c>
      <c r="F27" s="117">
        <v>3.1914824836007418</v>
      </c>
      <c r="H27" s="35" t="s">
        <v>100</v>
      </c>
      <c r="I27" s="116">
        <v>1</v>
      </c>
      <c r="J27" s="117">
        <v>0.18469565680810318</v>
      </c>
      <c r="L27" s="35" t="s">
        <v>100</v>
      </c>
      <c r="M27" s="116">
        <v>1.611440030557678E-2</v>
      </c>
      <c r="N27" s="94"/>
      <c r="P27" s="34" t="s">
        <v>1427</v>
      </c>
      <c r="Q27" s="35" t="s">
        <v>88</v>
      </c>
      <c r="R27" s="116">
        <v>5</v>
      </c>
      <c r="S27" s="117">
        <v>1.4321492671565317</v>
      </c>
      <c r="T27" s="132">
        <f t="shared" si="1"/>
        <v>0.82918739635157546</v>
      </c>
    </row>
    <row r="28" spans="1:20" ht="15" x14ac:dyDescent="0.25">
      <c r="A28" s="35"/>
      <c r="B28" s="35" t="s">
        <v>1400</v>
      </c>
      <c r="C28" s="35" t="s">
        <v>61</v>
      </c>
      <c r="D28" s="116">
        <v>7</v>
      </c>
      <c r="E28" s="83">
        <f t="shared" si="0"/>
        <v>1.1608623548922057</v>
      </c>
      <c r="F28" s="117">
        <v>1.8512903981900857</v>
      </c>
      <c r="H28" s="35" t="s">
        <v>106</v>
      </c>
      <c r="I28" s="116">
        <v>15</v>
      </c>
      <c r="J28" s="117">
        <v>37.687345673350769</v>
      </c>
      <c r="L28" s="35" t="s">
        <v>106</v>
      </c>
      <c r="M28" s="116">
        <v>2.7427505092946269</v>
      </c>
      <c r="N28" s="94"/>
      <c r="P28" s="34" t="s">
        <v>1440</v>
      </c>
      <c r="Q28" s="35" t="s">
        <v>6</v>
      </c>
      <c r="R28" s="116">
        <v>5</v>
      </c>
      <c r="S28" s="117">
        <v>0.92674379011497554</v>
      </c>
      <c r="T28" s="132">
        <f t="shared" si="1"/>
        <v>0.82918739635157546</v>
      </c>
    </row>
    <row r="29" spans="1:20" ht="15" x14ac:dyDescent="0.25">
      <c r="A29" s="35"/>
      <c r="B29" s="35" t="s">
        <v>1401</v>
      </c>
      <c r="C29" s="35" t="s">
        <v>79</v>
      </c>
      <c r="D29" s="116">
        <v>1</v>
      </c>
      <c r="E29" s="83">
        <f t="shared" si="0"/>
        <v>0.16583747927031509</v>
      </c>
      <c r="F29" s="117">
        <v>9.5666747223737858E-2</v>
      </c>
      <c r="H29" s="35" t="s">
        <v>138</v>
      </c>
      <c r="I29" s="116">
        <v>603</v>
      </c>
      <c r="J29" s="117">
        <v>876.8909595855481</v>
      </c>
      <c r="L29" s="35" t="s">
        <v>138</v>
      </c>
      <c r="M29" s="116">
        <v>65.229095047109737</v>
      </c>
      <c r="N29" s="94"/>
      <c r="P29" s="34" t="s">
        <v>1446</v>
      </c>
      <c r="Q29" s="35" t="s">
        <v>8</v>
      </c>
      <c r="R29" s="116">
        <v>5</v>
      </c>
      <c r="S29" s="117">
        <v>22.860778013606929</v>
      </c>
      <c r="T29" s="132">
        <f t="shared" si="1"/>
        <v>0.82918739635157546</v>
      </c>
    </row>
    <row r="30" spans="1:20" ht="15" x14ac:dyDescent="0.25">
      <c r="A30" s="35" t="s">
        <v>107</v>
      </c>
      <c r="B30" s="35" t="s">
        <v>1403</v>
      </c>
      <c r="C30" s="35" t="s">
        <v>103</v>
      </c>
      <c r="D30" s="116">
        <v>1</v>
      </c>
      <c r="E30" s="83">
        <f t="shared" si="0"/>
        <v>0.16583747927031509</v>
      </c>
      <c r="F30" s="117">
        <v>0.27189430168966694</v>
      </c>
      <c r="N30" s="94"/>
      <c r="P30" s="34" t="s">
        <v>1436</v>
      </c>
      <c r="Q30" s="35" t="s">
        <v>85</v>
      </c>
      <c r="R30" s="116">
        <v>3</v>
      </c>
      <c r="S30" s="117">
        <v>0.42296128083203355</v>
      </c>
      <c r="T30" s="132">
        <f t="shared" si="1"/>
        <v>0.49751243781094528</v>
      </c>
    </row>
    <row r="31" spans="1:20" ht="15" x14ac:dyDescent="0.25">
      <c r="A31" s="35"/>
      <c r="B31" s="35" t="s">
        <v>1402</v>
      </c>
      <c r="C31" s="35" t="s">
        <v>71</v>
      </c>
      <c r="D31" s="116">
        <v>1</v>
      </c>
      <c r="E31" s="83">
        <f t="shared" si="0"/>
        <v>0.16583747927031509</v>
      </c>
      <c r="F31" s="117">
        <v>0.15160289733901439</v>
      </c>
      <c r="N31" s="94"/>
      <c r="P31" s="34" t="s">
        <v>1430</v>
      </c>
      <c r="Q31" s="35" t="s">
        <v>59</v>
      </c>
      <c r="R31" s="116">
        <v>2</v>
      </c>
      <c r="S31" s="117">
        <v>3.1914824836007418</v>
      </c>
      <c r="T31" s="132">
        <f t="shared" si="1"/>
        <v>0.33167495854063017</v>
      </c>
    </row>
    <row r="32" spans="1:20" ht="15" x14ac:dyDescent="0.25">
      <c r="A32" s="35"/>
      <c r="B32" s="35" t="s">
        <v>1404</v>
      </c>
      <c r="C32" s="35" t="s">
        <v>50</v>
      </c>
      <c r="D32" s="116">
        <v>15</v>
      </c>
      <c r="E32" s="83">
        <f t="shared" si="0"/>
        <v>2.4875621890547261</v>
      </c>
      <c r="F32" s="117">
        <v>1.8036127185077691</v>
      </c>
      <c r="N32" s="94"/>
      <c r="P32" s="34" t="s">
        <v>1443</v>
      </c>
      <c r="Q32" s="35" t="s">
        <v>78</v>
      </c>
      <c r="R32" s="116">
        <v>2</v>
      </c>
      <c r="S32" s="117">
        <v>0.32964094461884996</v>
      </c>
      <c r="T32" s="132">
        <f t="shared" si="1"/>
        <v>0.33167495854063017</v>
      </c>
    </row>
    <row r="33" spans="1:20" ht="15" x14ac:dyDescent="0.25">
      <c r="A33" s="35" t="s">
        <v>94</v>
      </c>
      <c r="B33" s="35" t="s">
        <v>1405</v>
      </c>
      <c r="C33" s="35" t="s">
        <v>99</v>
      </c>
      <c r="D33" s="116">
        <v>12</v>
      </c>
      <c r="E33" s="83">
        <f t="shared" si="0"/>
        <v>1.9900497512437811</v>
      </c>
      <c r="F33" s="117">
        <v>1.4941849373589595</v>
      </c>
      <c r="N33" s="94"/>
      <c r="P33" s="34" t="s">
        <v>1420</v>
      </c>
      <c r="Q33" s="35" t="s">
        <v>70</v>
      </c>
      <c r="R33" s="116">
        <v>1</v>
      </c>
      <c r="S33" s="117">
        <v>0.18469565680810318</v>
      </c>
      <c r="T33" s="132">
        <f t="shared" si="1"/>
        <v>0.16583747927031509</v>
      </c>
    </row>
    <row r="34" spans="1:20" ht="15" x14ac:dyDescent="0.25">
      <c r="A34" s="35" t="s">
        <v>35</v>
      </c>
      <c r="B34" s="35" t="s">
        <v>1407</v>
      </c>
      <c r="C34" s="35" t="s">
        <v>117</v>
      </c>
      <c r="D34" s="116">
        <v>6</v>
      </c>
      <c r="E34" s="83">
        <f t="shared" si="0"/>
        <v>0.99502487562189057</v>
      </c>
      <c r="F34" s="117">
        <v>3.189813841215603</v>
      </c>
      <c r="P34" s="34" t="s">
        <v>1422</v>
      </c>
      <c r="Q34" s="35" t="s">
        <v>71</v>
      </c>
      <c r="R34" s="116">
        <v>1</v>
      </c>
      <c r="S34" s="117">
        <v>0.15160289733901439</v>
      </c>
      <c r="T34" s="132">
        <f t="shared" si="1"/>
        <v>0.16583747927031509</v>
      </c>
    </row>
    <row r="35" spans="1:20" ht="15" x14ac:dyDescent="0.25">
      <c r="A35" s="35"/>
      <c r="B35" s="35" t="s">
        <v>1406</v>
      </c>
      <c r="C35" s="35" t="s">
        <v>115</v>
      </c>
      <c r="D35" s="116">
        <v>13</v>
      </c>
      <c r="E35" s="83">
        <f t="shared" si="0"/>
        <v>2.1558872305140961</v>
      </c>
      <c r="F35" s="117">
        <v>9.4646912676536559</v>
      </c>
      <c r="P35" s="34" t="s">
        <v>1423</v>
      </c>
      <c r="Q35" s="35" t="s">
        <v>103</v>
      </c>
      <c r="R35" s="116">
        <v>1</v>
      </c>
      <c r="S35" s="117">
        <v>0.27189430168966694</v>
      </c>
      <c r="T35" s="132">
        <f t="shared" si="1"/>
        <v>0.16583747927031509</v>
      </c>
    </row>
    <row r="36" spans="1:20" ht="15" x14ac:dyDescent="0.25">
      <c r="A36" s="35"/>
      <c r="B36" s="35" t="s">
        <v>1408</v>
      </c>
      <c r="C36" s="35" t="s">
        <v>86</v>
      </c>
      <c r="D36" s="116">
        <v>1</v>
      </c>
      <c r="E36" s="83">
        <f t="shared" si="0"/>
        <v>0.16583747927031509</v>
      </c>
      <c r="F36" s="117">
        <v>0.14386732971233054</v>
      </c>
      <c r="P36" s="34" t="s">
        <v>1424</v>
      </c>
      <c r="Q36" s="35" t="s">
        <v>83</v>
      </c>
      <c r="R36" s="116">
        <v>1</v>
      </c>
      <c r="S36" s="117">
        <v>0.37704592083444133</v>
      </c>
      <c r="T36" s="132">
        <f t="shared" si="1"/>
        <v>0.16583747927031509</v>
      </c>
    </row>
    <row r="37" spans="1:20" ht="15" x14ac:dyDescent="0.25">
      <c r="A37" s="35" t="s">
        <v>116</v>
      </c>
      <c r="B37" s="35" t="s">
        <v>1409</v>
      </c>
      <c r="C37" s="35" t="s">
        <v>85</v>
      </c>
      <c r="D37" s="116">
        <v>3</v>
      </c>
      <c r="E37" s="83">
        <f t="shared" si="0"/>
        <v>0.49751243781094528</v>
      </c>
      <c r="F37" s="117">
        <v>0.42296128083203355</v>
      </c>
      <c r="P37" s="34" t="s">
        <v>1425</v>
      </c>
      <c r="Q37" s="35" t="s">
        <v>67</v>
      </c>
      <c r="R37" s="116">
        <v>1</v>
      </c>
      <c r="S37" s="117">
        <v>0.18469565680810318</v>
      </c>
      <c r="T37" s="132">
        <f t="shared" si="1"/>
        <v>0.16583747927031509</v>
      </c>
    </row>
    <row r="38" spans="1:20" ht="15" x14ac:dyDescent="0.25">
      <c r="A38" s="35"/>
      <c r="B38" s="35" t="s">
        <v>1410</v>
      </c>
      <c r="C38" s="35" t="s">
        <v>84</v>
      </c>
      <c r="D38" s="116">
        <v>1</v>
      </c>
      <c r="E38" s="83">
        <f t="shared" si="0"/>
        <v>0.16583747927031509</v>
      </c>
      <c r="F38" s="117">
        <v>0.5613045600645622</v>
      </c>
      <c r="P38" s="34" t="s">
        <v>1435</v>
      </c>
      <c r="Q38" s="35" t="s">
        <v>74</v>
      </c>
      <c r="R38" s="116">
        <v>1</v>
      </c>
      <c r="S38" s="117">
        <v>0.11505633750415478</v>
      </c>
      <c r="T38" s="132">
        <f t="shared" si="1"/>
        <v>0.16583747927031509</v>
      </c>
    </row>
    <row r="39" spans="1:20" ht="15" x14ac:dyDescent="0.25">
      <c r="A39" s="35" t="s">
        <v>92</v>
      </c>
      <c r="B39" s="35" t="s">
        <v>1411</v>
      </c>
      <c r="C39" s="35" t="s">
        <v>63</v>
      </c>
      <c r="D39" s="116">
        <v>57</v>
      </c>
      <c r="E39" s="83">
        <f t="shared" si="0"/>
        <v>9.4527363184079594</v>
      </c>
      <c r="F39" s="117">
        <v>34.278156553862608</v>
      </c>
      <c r="P39" s="34" t="s">
        <v>1438</v>
      </c>
      <c r="Q39" s="35" t="s">
        <v>76</v>
      </c>
      <c r="R39" s="116">
        <v>1</v>
      </c>
      <c r="S39" s="117">
        <v>0.30493235659601403</v>
      </c>
      <c r="T39" s="132">
        <f t="shared" si="1"/>
        <v>0.16583747927031509</v>
      </c>
    </row>
    <row r="40" spans="1:20" ht="15" x14ac:dyDescent="0.25">
      <c r="A40" s="35" t="s">
        <v>112</v>
      </c>
      <c r="B40" s="35" t="s">
        <v>1412</v>
      </c>
      <c r="C40" s="35" t="s">
        <v>70</v>
      </c>
      <c r="D40" s="116">
        <v>1</v>
      </c>
      <c r="E40" s="83">
        <f t="shared" si="0"/>
        <v>0.16583747927031509</v>
      </c>
      <c r="F40" s="117">
        <v>0.18469565680810318</v>
      </c>
      <c r="P40" s="34" t="s">
        <v>1441</v>
      </c>
      <c r="Q40" s="35" t="s">
        <v>58</v>
      </c>
      <c r="R40" s="116">
        <v>1</v>
      </c>
      <c r="S40" s="117">
        <v>0.10192007258416352</v>
      </c>
      <c r="T40" s="132">
        <f t="shared" si="1"/>
        <v>0.16583747927031509</v>
      </c>
    </row>
    <row r="41" spans="1:20" ht="15" x14ac:dyDescent="0.25">
      <c r="A41" s="35" t="s">
        <v>13</v>
      </c>
      <c r="B41" s="35" t="s">
        <v>20</v>
      </c>
      <c r="C41" s="35" t="s">
        <v>9</v>
      </c>
      <c r="D41" s="116">
        <v>40</v>
      </c>
      <c r="E41" s="83">
        <f t="shared" si="0"/>
        <v>6.6334991708126037</v>
      </c>
      <c r="F41" s="117">
        <v>9.8056480620559316</v>
      </c>
      <c r="P41" s="34" t="s">
        <v>1442</v>
      </c>
      <c r="Q41" s="35" t="s">
        <v>49</v>
      </c>
      <c r="R41" s="116">
        <v>1</v>
      </c>
      <c r="S41" s="117">
        <v>0.29369715967786642</v>
      </c>
      <c r="T41" s="132">
        <f t="shared" si="1"/>
        <v>0.16583747927031509</v>
      </c>
    </row>
    <row r="42" spans="1:20" ht="15" x14ac:dyDescent="0.25">
      <c r="A42" s="35" t="s">
        <v>100</v>
      </c>
      <c r="B42" s="35" t="s">
        <v>101</v>
      </c>
      <c r="C42" s="35" t="s">
        <v>67</v>
      </c>
      <c r="D42" s="116">
        <v>1</v>
      </c>
      <c r="E42" s="83">
        <f t="shared" si="0"/>
        <v>0.16583747927031509</v>
      </c>
      <c r="F42" s="117">
        <v>0.18469565680810318</v>
      </c>
      <c r="P42" s="34" t="s">
        <v>1444</v>
      </c>
      <c r="Q42" s="35" t="s">
        <v>79</v>
      </c>
      <c r="R42" s="116">
        <v>1</v>
      </c>
      <c r="S42" s="117">
        <v>9.5666747223737858E-2</v>
      </c>
      <c r="T42" s="132">
        <f t="shared" si="1"/>
        <v>0.16583747927031509</v>
      </c>
    </row>
    <row r="43" spans="1:20" ht="15" x14ac:dyDescent="0.25">
      <c r="A43" s="35" t="s">
        <v>106</v>
      </c>
      <c r="B43" s="35" t="s">
        <v>1413</v>
      </c>
      <c r="C43" s="35" t="s">
        <v>77</v>
      </c>
      <c r="D43" s="116">
        <v>15</v>
      </c>
      <c r="E43" s="83">
        <f t="shared" si="0"/>
        <v>2.4875621890547261</v>
      </c>
      <c r="F43" s="117">
        <v>37.687345673350769</v>
      </c>
      <c r="P43" s="34" t="s">
        <v>1447</v>
      </c>
      <c r="Q43" s="35" t="s">
        <v>86</v>
      </c>
      <c r="R43" s="116">
        <v>1</v>
      </c>
      <c r="S43" s="117">
        <v>0.14386732971233054</v>
      </c>
      <c r="T43" s="132">
        <f t="shared" si="1"/>
        <v>0.16583747927031509</v>
      </c>
    </row>
    <row r="44" spans="1:20" ht="15" x14ac:dyDescent="0.25">
      <c r="A44" s="35" t="s">
        <v>138</v>
      </c>
      <c r="B44" s="82"/>
      <c r="C44" s="82"/>
      <c r="D44" s="82">
        <f>SUM(D3:D43)</f>
        <v>603</v>
      </c>
      <c r="E44" s="83">
        <f t="shared" si="0"/>
        <v>100</v>
      </c>
      <c r="F44" s="84">
        <f>SUM(F3:F43)</f>
        <v>876.89095958554731</v>
      </c>
      <c r="P44" s="34" t="s">
        <v>1453</v>
      </c>
      <c r="Q44" s="35" t="s">
        <v>84</v>
      </c>
      <c r="R44" s="116">
        <v>1</v>
      </c>
      <c r="S44" s="117">
        <v>0.5613045600645622</v>
      </c>
      <c r="T44" s="132">
        <f t="shared" si="1"/>
        <v>0.16583747927031509</v>
      </c>
    </row>
    <row r="45" spans="1:20" ht="15" x14ac:dyDescent="0.25">
      <c r="P45" s="175" t="s">
        <v>171</v>
      </c>
      <c r="Q45" s="175"/>
      <c r="R45" s="95">
        <v>603</v>
      </c>
      <c r="S45" s="119">
        <v>876.89099999999996</v>
      </c>
      <c r="T45" s="133">
        <f t="shared" si="1"/>
        <v>100</v>
      </c>
    </row>
  </sheetData>
  <mergeCells count="1">
    <mergeCell ref="P45:Q4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Y59"/>
  <sheetViews>
    <sheetView zoomScale="70" zoomScaleNormal="70" workbookViewId="0">
      <selection activeCell="AD29" sqref="AD29"/>
    </sheetView>
  </sheetViews>
  <sheetFormatPr defaultRowHeight="12.75" x14ac:dyDescent="0.2"/>
  <cols>
    <col min="1" max="1" width="4.28515625" customWidth="1"/>
    <col min="2" max="2" width="16.5703125" bestFit="1" customWidth="1"/>
    <col min="3" max="3" width="6.28515625" bestFit="1" customWidth="1"/>
    <col min="4" max="4" width="6.5703125" bestFit="1" customWidth="1"/>
    <col min="5" max="5" width="4" bestFit="1" customWidth="1"/>
    <col min="6" max="6" width="7.42578125" bestFit="1" customWidth="1"/>
    <col min="7" max="7" width="6.42578125" bestFit="1" customWidth="1"/>
    <col min="9" max="9" width="1.7109375" customWidth="1"/>
    <col min="10" max="10" width="4.85546875" customWidth="1"/>
    <col min="11" max="11" width="19" customWidth="1"/>
    <col min="12" max="12" width="4" bestFit="1" customWidth="1"/>
    <col min="13" max="13" width="10.28515625" customWidth="1"/>
    <col min="14" max="14" width="4.5703125" customWidth="1"/>
    <col min="15" max="15" width="12.28515625" bestFit="1" customWidth="1"/>
    <col min="16" max="16" width="6.5703125" bestFit="1" customWidth="1"/>
    <col min="17" max="17" width="5.7109375" customWidth="1"/>
    <col min="18" max="18" width="22.7109375" customWidth="1"/>
    <col min="19" max="19" width="9.42578125" customWidth="1"/>
    <col min="21" max="21" width="7.85546875" customWidth="1"/>
    <col min="24" max="24" width="12.28515625" bestFit="1" customWidth="1"/>
    <col min="25" max="25" width="5.42578125" bestFit="1" customWidth="1"/>
  </cols>
  <sheetData>
    <row r="2" spans="2:25" ht="15" x14ac:dyDescent="0.25">
      <c r="B2" s="121" t="s">
        <v>169</v>
      </c>
      <c r="C2" s="122" t="s">
        <v>181</v>
      </c>
      <c r="D2" s="87" t="s">
        <v>182</v>
      </c>
      <c r="E2" s="123" t="s">
        <v>183</v>
      </c>
      <c r="F2" s="123" t="s">
        <v>184</v>
      </c>
      <c r="G2" s="123" t="s">
        <v>180</v>
      </c>
      <c r="H2" s="123" t="s">
        <v>179</v>
      </c>
      <c r="I2" s="137"/>
      <c r="K2" s="125" t="s">
        <v>172</v>
      </c>
      <c r="L2" s="125" t="s">
        <v>140</v>
      </c>
      <c r="M2" s="125" t="s">
        <v>141</v>
      </c>
      <c r="O2" s="46" t="s">
        <v>178</v>
      </c>
      <c r="P2" s="46" t="s">
        <v>42</v>
      </c>
      <c r="R2" t="s">
        <v>185</v>
      </c>
    </row>
    <row r="3" spans="2:25" x14ac:dyDescent="0.2">
      <c r="B3" s="79" t="s">
        <v>70</v>
      </c>
      <c r="C3" s="88">
        <f t="shared" ref="C3:C44" si="0">E3/8.981</f>
        <v>0.11134617525887985</v>
      </c>
      <c r="D3" s="88">
        <f t="shared" ref="D3:D44" si="1">((C3/(603/8.981))*100)</f>
        <v>0.16583747927031509</v>
      </c>
      <c r="E3" s="80">
        <v>1</v>
      </c>
      <c r="F3" s="81">
        <v>0.18469565680810318</v>
      </c>
      <c r="G3" s="81">
        <v>1.611440030557678E-2</v>
      </c>
      <c r="H3" s="92">
        <f t="shared" ref="H3:H44" si="2">((((E3/603)*100)+((F3/876.891)*100)+((G3/65.229)*100))/3)</f>
        <v>7.0534794967627837E-2</v>
      </c>
      <c r="I3" s="137"/>
      <c r="J3">
        <v>1</v>
      </c>
      <c r="K3" s="35" t="s">
        <v>53</v>
      </c>
      <c r="L3" s="116">
        <v>86</v>
      </c>
      <c r="M3" s="117">
        <v>349.10971671831811</v>
      </c>
      <c r="O3" s="79" t="s">
        <v>70</v>
      </c>
      <c r="P3" s="81">
        <v>1.611440030557678E-2</v>
      </c>
      <c r="R3" s="145" t="s">
        <v>186</v>
      </c>
      <c r="S3" s="145" t="s">
        <v>187</v>
      </c>
      <c r="T3" s="145" t="s">
        <v>188</v>
      </c>
      <c r="U3" s="145" t="s">
        <v>189</v>
      </c>
      <c r="V3" s="145" t="s">
        <v>190</v>
      </c>
      <c r="X3" s="121" t="s">
        <v>169</v>
      </c>
      <c r="Y3" s="123" t="s">
        <v>179</v>
      </c>
    </row>
    <row r="4" spans="2:25" x14ac:dyDescent="0.2">
      <c r="B4" s="79" t="s">
        <v>46</v>
      </c>
      <c r="C4" s="88">
        <f t="shared" si="0"/>
        <v>1.2248079278476784</v>
      </c>
      <c r="D4" s="88">
        <f t="shared" si="1"/>
        <v>1.8242122719734661</v>
      </c>
      <c r="E4" s="80">
        <v>11</v>
      </c>
      <c r="F4" s="81">
        <v>4.5564172527284388</v>
      </c>
      <c r="G4" s="81">
        <v>0.37054367201426031</v>
      </c>
      <c r="H4" s="92">
        <f t="shared" si="2"/>
        <v>0.97062952263718427</v>
      </c>
      <c r="I4" s="137"/>
      <c r="J4">
        <v>2</v>
      </c>
      <c r="K4" s="35" t="s">
        <v>63</v>
      </c>
      <c r="L4" s="116">
        <v>57</v>
      </c>
      <c r="M4" s="117">
        <v>34.278156553862608</v>
      </c>
      <c r="O4" s="79" t="s">
        <v>46</v>
      </c>
      <c r="P4" s="81">
        <v>0.37054367201426031</v>
      </c>
      <c r="R4" s="35" t="s">
        <v>53</v>
      </c>
      <c r="S4" s="116">
        <v>86</v>
      </c>
      <c r="T4" s="51">
        <f t="shared" ref="T4:T44" si="3">S4/$S$45</f>
        <v>0.14262023217247097</v>
      </c>
      <c r="U4" s="52">
        <f>LN(T4)</f>
        <v>-1.9475699004736777</v>
      </c>
      <c r="V4" s="47">
        <f>T4*U4</f>
        <v>-0.27776287137767208</v>
      </c>
      <c r="X4" s="79" t="s">
        <v>53</v>
      </c>
      <c r="Y4" s="92">
        <v>30.869022953179396</v>
      </c>
    </row>
    <row r="5" spans="2:25" x14ac:dyDescent="0.2">
      <c r="B5" s="79" t="s">
        <v>71</v>
      </c>
      <c r="C5" s="88">
        <f t="shared" si="0"/>
        <v>0.11134617525887985</v>
      </c>
      <c r="D5" s="88">
        <f t="shared" si="1"/>
        <v>0.16583747927031509</v>
      </c>
      <c r="E5" s="80">
        <v>1</v>
      </c>
      <c r="F5" s="81">
        <v>0.15160289733901439</v>
      </c>
      <c r="G5" s="81">
        <v>1.3376941685765214E-2</v>
      </c>
      <c r="H5" s="92">
        <f t="shared" si="2"/>
        <v>6.7877940529994171E-2</v>
      </c>
      <c r="I5" s="137"/>
      <c r="J5">
        <v>3</v>
      </c>
      <c r="K5" s="35" t="s">
        <v>80</v>
      </c>
      <c r="L5" s="116">
        <v>54</v>
      </c>
      <c r="M5" s="117">
        <v>92.728600950413764</v>
      </c>
      <c r="O5" s="79" t="s">
        <v>71</v>
      </c>
      <c r="P5" s="81">
        <v>1.3376941685765214E-2</v>
      </c>
      <c r="R5" s="35" t="s">
        <v>63</v>
      </c>
      <c r="S5" s="116">
        <v>57</v>
      </c>
      <c r="T5" s="51">
        <f t="shared" si="3"/>
        <v>9.4527363184079602E-2</v>
      </c>
      <c r="U5" s="52">
        <f t="shared" ref="U5:U44" si="4">LN(T5)</f>
        <v>-2.3588659288926355</v>
      </c>
      <c r="V5" s="47">
        <f t="shared" ref="V5:V44" si="5">T5*U5</f>
        <v>-0.22297737636298545</v>
      </c>
      <c r="X5" s="79" t="s">
        <v>80</v>
      </c>
      <c r="Y5" s="92">
        <v>10.022473959935171</v>
      </c>
    </row>
    <row r="6" spans="2:25" x14ac:dyDescent="0.2">
      <c r="B6" s="79" t="s">
        <v>103</v>
      </c>
      <c r="C6" s="88">
        <f t="shared" si="0"/>
        <v>0.11134617525887985</v>
      </c>
      <c r="D6" s="88">
        <f t="shared" si="1"/>
        <v>0.16583747927031509</v>
      </c>
      <c r="E6" s="80">
        <v>1</v>
      </c>
      <c r="F6" s="81">
        <v>0.27189430168966694</v>
      </c>
      <c r="G6" s="81">
        <v>2.3204736440030557E-2</v>
      </c>
      <c r="H6" s="92">
        <f t="shared" si="2"/>
        <v>7.7472789219783525E-2</v>
      </c>
      <c r="I6" s="137"/>
      <c r="J6">
        <v>4</v>
      </c>
      <c r="K6" s="35" t="s">
        <v>15</v>
      </c>
      <c r="L6" s="116">
        <v>53</v>
      </c>
      <c r="M6" s="117">
        <v>73.285041277914033</v>
      </c>
      <c r="O6" s="79" t="s">
        <v>103</v>
      </c>
      <c r="P6" s="81">
        <v>2.3204736440030557E-2</v>
      </c>
      <c r="R6" s="35" t="s">
        <v>80</v>
      </c>
      <c r="S6" s="116">
        <v>54</v>
      </c>
      <c r="T6" s="51">
        <f t="shared" si="3"/>
        <v>8.9552238805970144E-2</v>
      </c>
      <c r="U6" s="52">
        <f t="shared" si="4"/>
        <v>-2.4129331501629112</v>
      </c>
      <c r="V6" s="47">
        <f t="shared" si="5"/>
        <v>-0.21608356568623086</v>
      </c>
      <c r="X6" s="79" t="s">
        <v>15</v>
      </c>
      <c r="Y6" s="92">
        <v>8.5647397465147108</v>
      </c>
    </row>
    <row r="7" spans="2:25" x14ac:dyDescent="0.2">
      <c r="B7" s="79" t="s">
        <v>83</v>
      </c>
      <c r="C7" s="88">
        <f t="shared" si="0"/>
        <v>0.11134617525887985</v>
      </c>
      <c r="D7" s="88">
        <f t="shared" si="1"/>
        <v>0.16583747927031509</v>
      </c>
      <c r="E7" s="80">
        <v>1</v>
      </c>
      <c r="F7" s="81">
        <v>0.37704592083444133</v>
      </c>
      <c r="G7" s="81">
        <v>3.158422459893049E-2</v>
      </c>
      <c r="H7" s="92">
        <f t="shared" si="2"/>
        <v>8.5752014093768744E-2</v>
      </c>
      <c r="I7" s="137"/>
      <c r="J7">
        <v>5</v>
      </c>
      <c r="K7" s="35" t="s">
        <v>104</v>
      </c>
      <c r="L7" s="116">
        <v>51</v>
      </c>
      <c r="M7" s="117">
        <v>32.95612088183362</v>
      </c>
      <c r="O7" s="79" t="s">
        <v>83</v>
      </c>
      <c r="P7" s="81">
        <v>3.158422459893049E-2</v>
      </c>
      <c r="R7" s="35" t="s">
        <v>15</v>
      </c>
      <c r="S7" s="116">
        <v>53</v>
      </c>
      <c r="T7" s="51">
        <f t="shared" si="3"/>
        <v>8.7893864013267001E-2</v>
      </c>
      <c r="U7" s="52">
        <f t="shared" si="4"/>
        <v>-2.4316252831750638</v>
      </c>
      <c r="V7" s="47">
        <f t="shared" si="5"/>
        <v>-0.21372494197061093</v>
      </c>
      <c r="X7" s="79" t="s">
        <v>65</v>
      </c>
      <c r="Y7" s="92">
        <v>6.1776613581020241</v>
      </c>
    </row>
    <row r="8" spans="2:25" x14ac:dyDescent="0.2">
      <c r="B8" s="79" t="s">
        <v>67</v>
      </c>
      <c r="C8" s="88">
        <f t="shared" si="0"/>
        <v>0.11134617525887985</v>
      </c>
      <c r="D8" s="88">
        <f t="shared" si="1"/>
        <v>0.16583747927031509</v>
      </c>
      <c r="E8" s="80">
        <v>1</v>
      </c>
      <c r="F8" s="81">
        <v>0.18469565680810318</v>
      </c>
      <c r="G8" s="81">
        <v>1.611440030557678E-2</v>
      </c>
      <c r="H8" s="92">
        <f t="shared" si="2"/>
        <v>7.0534794967627837E-2</v>
      </c>
      <c r="I8" s="137"/>
      <c r="J8">
        <v>6</v>
      </c>
      <c r="K8" s="35" t="s">
        <v>9</v>
      </c>
      <c r="L8" s="116">
        <v>40</v>
      </c>
      <c r="M8" s="117">
        <v>9.8056480620559316</v>
      </c>
      <c r="O8" s="79" t="s">
        <v>67</v>
      </c>
      <c r="P8" s="81">
        <v>1.611440030557678E-2</v>
      </c>
      <c r="R8" s="35" t="s">
        <v>104</v>
      </c>
      <c r="S8" s="116">
        <v>51</v>
      </c>
      <c r="T8" s="51">
        <f t="shared" si="3"/>
        <v>8.45771144278607E-2</v>
      </c>
      <c r="U8" s="52">
        <f t="shared" si="4"/>
        <v>-2.4700915640028596</v>
      </c>
      <c r="V8" s="47">
        <f t="shared" si="5"/>
        <v>-0.20891321685596326</v>
      </c>
      <c r="X8" s="79" t="s">
        <v>63</v>
      </c>
      <c r="Y8" s="92">
        <v>5.8476056829870595</v>
      </c>
    </row>
    <row r="9" spans="2:25" x14ac:dyDescent="0.2">
      <c r="B9" s="79" t="s">
        <v>73</v>
      </c>
      <c r="C9" s="88">
        <f t="shared" si="0"/>
        <v>1.3361541031065582</v>
      </c>
      <c r="D9" s="88">
        <f t="shared" si="1"/>
        <v>1.9900497512437811</v>
      </c>
      <c r="E9" s="80">
        <v>12</v>
      </c>
      <c r="F9" s="81">
        <v>8.8062783206502147</v>
      </c>
      <c r="G9" s="81">
        <v>0.69311019862490442</v>
      </c>
      <c r="H9" s="92">
        <f t="shared" si="2"/>
        <v>1.3522970129537886</v>
      </c>
      <c r="I9" s="137"/>
      <c r="J9">
        <v>7</v>
      </c>
      <c r="K9" s="35" t="s">
        <v>14</v>
      </c>
      <c r="L9" s="116">
        <v>37</v>
      </c>
      <c r="M9" s="117">
        <v>46.483058749956996</v>
      </c>
      <c r="O9" s="79" t="s">
        <v>73</v>
      </c>
      <c r="P9" s="81">
        <v>0.69311019862490442</v>
      </c>
      <c r="R9" s="35" t="s">
        <v>9</v>
      </c>
      <c r="S9" s="116">
        <v>40</v>
      </c>
      <c r="T9" s="51">
        <f t="shared" si="3"/>
        <v>6.633499170812604E-2</v>
      </c>
      <c r="U9" s="52">
        <f t="shared" si="4"/>
        <v>-2.713037742613249</v>
      </c>
      <c r="V9" s="47">
        <f t="shared" si="5"/>
        <v>-0.17996933616008287</v>
      </c>
      <c r="X9" s="79" t="s">
        <v>14</v>
      </c>
      <c r="Y9" s="92">
        <v>5.6125634541025962</v>
      </c>
    </row>
    <row r="10" spans="2:25" x14ac:dyDescent="0.2">
      <c r="B10" s="79" t="s">
        <v>88</v>
      </c>
      <c r="C10" s="88">
        <f t="shared" si="0"/>
        <v>0.55673087629439932</v>
      </c>
      <c r="D10" s="88">
        <f t="shared" si="1"/>
        <v>0.82918739635157546</v>
      </c>
      <c r="E10" s="80">
        <v>5</v>
      </c>
      <c r="F10" s="81">
        <v>1.4321492671565317</v>
      </c>
      <c r="G10" s="81">
        <v>0.12009803921568628</v>
      </c>
      <c r="H10" s="92">
        <f t="shared" si="2"/>
        <v>0.39220873055026323</v>
      </c>
      <c r="I10" s="137"/>
      <c r="J10">
        <v>8</v>
      </c>
      <c r="K10" s="35" t="s">
        <v>65</v>
      </c>
      <c r="L10" s="116">
        <v>23</v>
      </c>
      <c r="M10" s="117">
        <v>64.560125437754778</v>
      </c>
      <c r="O10" s="79" t="s">
        <v>88</v>
      </c>
      <c r="P10" s="81">
        <v>0.12009803921568628</v>
      </c>
      <c r="R10" s="35" t="s">
        <v>14</v>
      </c>
      <c r="S10" s="116">
        <v>37</v>
      </c>
      <c r="T10" s="51">
        <f t="shared" si="3"/>
        <v>6.1359867330016582E-2</v>
      </c>
      <c r="U10" s="52">
        <f t="shared" si="4"/>
        <v>-2.7909992840829609</v>
      </c>
      <c r="V10" s="47">
        <f t="shared" si="5"/>
        <v>-0.17125534578950175</v>
      </c>
      <c r="X10" s="79" t="s">
        <v>104</v>
      </c>
      <c r="Y10" s="92">
        <v>5.4129815885372645</v>
      </c>
    </row>
    <row r="11" spans="2:25" x14ac:dyDescent="0.2">
      <c r="B11" s="79" t="s">
        <v>14</v>
      </c>
      <c r="C11" s="88">
        <f t="shared" si="0"/>
        <v>4.119808484578555</v>
      </c>
      <c r="D11" s="88">
        <f t="shared" si="1"/>
        <v>6.1359867330016584</v>
      </c>
      <c r="E11" s="80">
        <v>37</v>
      </c>
      <c r="F11" s="81">
        <v>46.483058749956996</v>
      </c>
      <c r="G11" s="81">
        <v>3.522894385026738</v>
      </c>
      <c r="H11" s="92">
        <f t="shared" si="2"/>
        <v>5.6125634541025962</v>
      </c>
      <c r="I11" s="137"/>
      <c r="J11">
        <v>9</v>
      </c>
      <c r="K11" s="35" t="s">
        <v>111</v>
      </c>
      <c r="L11" s="116">
        <v>19</v>
      </c>
      <c r="M11" s="117">
        <v>10.901326633569916</v>
      </c>
      <c r="O11" s="79" t="s">
        <v>14</v>
      </c>
      <c r="P11" s="81">
        <v>3.522894385026738</v>
      </c>
      <c r="R11" s="35" t="s">
        <v>65</v>
      </c>
      <c r="S11" s="116">
        <v>23</v>
      </c>
      <c r="T11" s="51">
        <f t="shared" si="3"/>
        <v>3.8142620232172471E-2</v>
      </c>
      <c r="U11" s="52">
        <f t="shared" si="4"/>
        <v>-3.2664229807980356</v>
      </c>
      <c r="V11" s="47">
        <f t="shared" si="5"/>
        <v>-0.12458993127422026</v>
      </c>
      <c r="X11" s="79" t="s">
        <v>75</v>
      </c>
      <c r="Y11" s="92">
        <v>3.9230486200362686</v>
      </c>
    </row>
    <row r="12" spans="2:25" x14ac:dyDescent="0.2">
      <c r="B12" s="79" t="s">
        <v>55</v>
      </c>
      <c r="C12" s="88">
        <f t="shared" si="0"/>
        <v>1.0021155773299186</v>
      </c>
      <c r="D12" s="88">
        <f t="shared" si="1"/>
        <v>1.4925373134328357</v>
      </c>
      <c r="E12" s="80">
        <v>9</v>
      </c>
      <c r="F12" s="81">
        <v>5.5396595057061173</v>
      </c>
      <c r="G12" s="81">
        <v>0.43485007639419399</v>
      </c>
      <c r="H12" s="92">
        <f t="shared" si="2"/>
        <v>0.9303091442051965</v>
      </c>
      <c r="I12" s="137"/>
      <c r="J12">
        <v>10</v>
      </c>
      <c r="K12" s="35" t="s">
        <v>50</v>
      </c>
      <c r="L12" s="116">
        <v>15</v>
      </c>
      <c r="M12" s="117">
        <v>1.8036127185077691</v>
      </c>
      <c r="O12" s="79" t="s">
        <v>55</v>
      </c>
      <c r="P12" s="81">
        <v>0.43485007639419399</v>
      </c>
      <c r="R12" s="35" t="s">
        <v>111</v>
      </c>
      <c r="S12" s="116">
        <v>19</v>
      </c>
      <c r="T12" s="51">
        <f t="shared" si="3"/>
        <v>3.150912106135987E-2</v>
      </c>
      <c r="U12" s="52">
        <f t="shared" si="4"/>
        <v>-3.457478217560745</v>
      </c>
      <c r="V12" s="47">
        <f t="shared" si="5"/>
        <v>-0.10894209972413625</v>
      </c>
      <c r="X12" s="79" t="s">
        <v>77</v>
      </c>
      <c r="Y12" s="92">
        <v>3.6634004984266242</v>
      </c>
    </row>
    <row r="13" spans="2:25" x14ac:dyDescent="0.2">
      <c r="B13" s="79" t="s">
        <v>59</v>
      </c>
      <c r="C13" s="88">
        <f t="shared" si="0"/>
        <v>0.22269235051775971</v>
      </c>
      <c r="D13" s="88">
        <f t="shared" si="1"/>
        <v>0.33167495854063017</v>
      </c>
      <c r="E13" s="80">
        <v>2</v>
      </c>
      <c r="F13" s="81">
        <v>3.1914824836007418</v>
      </c>
      <c r="G13" s="81">
        <v>0.23864432136490957</v>
      </c>
      <c r="H13" s="92">
        <f t="shared" si="2"/>
        <v>0.35382847564632031</v>
      </c>
      <c r="I13" s="137"/>
      <c r="J13">
        <v>11</v>
      </c>
      <c r="K13" s="35" t="s">
        <v>77</v>
      </c>
      <c r="L13" s="116">
        <v>15</v>
      </c>
      <c r="M13" s="117">
        <v>37.687345673350769</v>
      </c>
      <c r="O13" s="79" t="s">
        <v>59</v>
      </c>
      <c r="P13" s="81">
        <v>0.23864432136490957</v>
      </c>
      <c r="R13" s="35" t="s">
        <v>50</v>
      </c>
      <c r="S13" s="116">
        <v>15</v>
      </c>
      <c r="T13" s="51">
        <f t="shared" si="3"/>
        <v>2.4875621890547265E-2</v>
      </c>
      <c r="U13" s="52">
        <f t="shared" si="4"/>
        <v>-3.6938669956249752</v>
      </c>
      <c r="V13" s="47">
        <f t="shared" si="5"/>
        <v>-9.188723869713869E-2</v>
      </c>
      <c r="X13" s="79" t="s">
        <v>9</v>
      </c>
      <c r="Y13" s="92">
        <v>3.0083768314449331</v>
      </c>
    </row>
    <row r="14" spans="2:25" x14ac:dyDescent="0.2">
      <c r="B14" s="79" t="s">
        <v>50</v>
      </c>
      <c r="C14" s="88">
        <f t="shared" si="0"/>
        <v>1.6701926288831979</v>
      </c>
      <c r="D14" s="88">
        <f t="shared" si="1"/>
        <v>2.4875621890547261</v>
      </c>
      <c r="E14" s="80">
        <v>15</v>
      </c>
      <c r="F14" s="81">
        <v>1.8036127185077691</v>
      </c>
      <c r="G14" s="81">
        <v>0.16067449707155587</v>
      </c>
      <c r="H14" s="92">
        <f t="shared" si="2"/>
        <v>0.97985618794379015</v>
      </c>
      <c r="I14" s="137"/>
      <c r="J14">
        <v>12</v>
      </c>
      <c r="K14" s="35" t="s">
        <v>75</v>
      </c>
      <c r="L14" s="116">
        <v>15</v>
      </c>
      <c r="M14" s="117">
        <v>41.427033613920365</v>
      </c>
      <c r="O14" s="79" t="s">
        <v>50</v>
      </c>
      <c r="P14" s="81">
        <v>0.16067449707155587</v>
      </c>
      <c r="R14" s="35" t="s">
        <v>77</v>
      </c>
      <c r="S14" s="116">
        <v>15</v>
      </c>
      <c r="T14" s="51">
        <f t="shared" si="3"/>
        <v>2.4875621890547265E-2</v>
      </c>
      <c r="U14" s="52">
        <f t="shared" si="4"/>
        <v>-3.6938669956249752</v>
      </c>
      <c r="V14" s="47">
        <f t="shared" si="5"/>
        <v>-9.188723869713869E-2</v>
      </c>
      <c r="X14" s="79" t="s">
        <v>8</v>
      </c>
      <c r="Y14" s="92">
        <v>1.9871864385125522</v>
      </c>
    </row>
    <row r="15" spans="2:25" x14ac:dyDescent="0.2">
      <c r="B15" s="79" t="s">
        <v>54</v>
      </c>
      <c r="C15" s="88">
        <f t="shared" si="0"/>
        <v>0.77942322681215903</v>
      </c>
      <c r="D15" s="88">
        <f t="shared" si="1"/>
        <v>1.1608623548922055</v>
      </c>
      <c r="E15" s="80">
        <v>7</v>
      </c>
      <c r="F15" s="81">
        <v>2.1922260847883677</v>
      </c>
      <c r="G15" s="81">
        <v>0.18053698752228164</v>
      </c>
      <c r="H15" s="92">
        <f t="shared" si="2"/>
        <v>0.56254543619251152</v>
      </c>
      <c r="I15" s="137"/>
      <c r="J15">
        <v>13</v>
      </c>
      <c r="K15" s="35" t="s">
        <v>115</v>
      </c>
      <c r="L15" s="116">
        <v>13</v>
      </c>
      <c r="M15" s="117">
        <v>9.4646912676536559</v>
      </c>
      <c r="O15" s="79" t="s">
        <v>54</v>
      </c>
      <c r="P15" s="81">
        <v>0.18053698752228164</v>
      </c>
      <c r="R15" s="35" t="s">
        <v>75</v>
      </c>
      <c r="S15" s="116">
        <v>15</v>
      </c>
      <c r="T15" s="51">
        <f t="shared" si="3"/>
        <v>2.4875621890547265E-2</v>
      </c>
      <c r="U15" s="52">
        <f t="shared" si="4"/>
        <v>-3.6938669956249752</v>
      </c>
      <c r="V15" s="47">
        <f t="shared" si="5"/>
        <v>-9.188723869713869E-2</v>
      </c>
      <c r="X15" s="79" t="s">
        <v>111</v>
      </c>
      <c r="Y15" s="92">
        <v>1.9056301006896881</v>
      </c>
    </row>
    <row r="16" spans="2:25" x14ac:dyDescent="0.2">
      <c r="B16" s="79" t="s">
        <v>115</v>
      </c>
      <c r="C16" s="88">
        <f t="shared" si="0"/>
        <v>1.4475002783654383</v>
      </c>
      <c r="D16" s="88">
        <f t="shared" si="1"/>
        <v>2.1558872305140961</v>
      </c>
      <c r="E16" s="80">
        <v>13</v>
      </c>
      <c r="F16" s="81">
        <v>9.4646912676536559</v>
      </c>
      <c r="G16" s="81">
        <v>0.75211675579322645</v>
      </c>
      <c r="H16" s="92">
        <f t="shared" si="2"/>
        <v>1.4627580206091644</v>
      </c>
      <c r="I16" s="137"/>
      <c r="J16">
        <v>14</v>
      </c>
      <c r="K16" s="35" t="s">
        <v>73</v>
      </c>
      <c r="L16" s="116">
        <v>12</v>
      </c>
      <c r="M16" s="117">
        <v>8.8062783206502147</v>
      </c>
      <c r="O16" s="79" t="s">
        <v>115</v>
      </c>
      <c r="P16" s="81">
        <v>0.75211675579322645</v>
      </c>
      <c r="R16" s="35" t="s">
        <v>115</v>
      </c>
      <c r="S16" s="116">
        <v>13</v>
      </c>
      <c r="T16" s="51">
        <f t="shared" si="3"/>
        <v>2.1558872305140961E-2</v>
      </c>
      <c r="U16" s="52">
        <f t="shared" si="4"/>
        <v>-3.8369678392656485</v>
      </c>
      <c r="V16" s="47">
        <f t="shared" si="5"/>
        <v>-8.2720699685660745E-2</v>
      </c>
      <c r="X16" s="79" t="s">
        <v>115</v>
      </c>
      <c r="Y16" s="92">
        <v>1.4627580206091644</v>
      </c>
    </row>
    <row r="17" spans="2:25" x14ac:dyDescent="0.2">
      <c r="B17" s="79" t="s">
        <v>9</v>
      </c>
      <c r="C17" s="88">
        <f t="shared" si="0"/>
        <v>4.4538470103551946</v>
      </c>
      <c r="D17" s="88">
        <f t="shared" si="1"/>
        <v>6.6334991708126037</v>
      </c>
      <c r="E17" s="80">
        <v>40</v>
      </c>
      <c r="F17" s="81">
        <v>9.8056480620559316</v>
      </c>
      <c r="G17" s="81">
        <v>0.83062770562770549</v>
      </c>
      <c r="H17" s="92">
        <f t="shared" si="2"/>
        <v>3.0083768314449331</v>
      </c>
      <c r="I17" s="137"/>
      <c r="J17">
        <v>15</v>
      </c>
      <c r="K17" s="35" t="s">
        <v>99</v>
      </c>
      <c r="L17" s="116">
        <v>12</v>
      </c>
      <c r="M17" s="117">
        <v>1.4941849373589595</v>
      </c>
      <c r="O17" s="79" t="s">
        <v>9</v>
      </c>
      <c r="P17" s="81">
        <v>0.83062770562770549</v>
      </c>
      <c r="R17" s="35" t="s">
        <v>73</v>
      </c>
      <c r="S17" s="116">
        <v>12</v>
      </c>
      <c r="T17" s="51">
        <f t="shared" si="3"/>
        <v>1.9900497512437811E-2</v>
      </c>
      <c r="U17" s="52">
        <f t="shared" si="4"/>
        <v>-3.9170105469391849</v>
      </c>
      <c r="V17" s="47">
        <f t="shared" si="5"/>
        <v>-7.7950458645555915E-2</v>
      </c>
      <c r="X17" s="79" t="s">
        <v>73</v>
      </c>
      <c r="Y17" s="92">
        <v>1.3522970129537886</v>
      </c>
    </row>
    <row r="18" spans="2:25" x14ac:dyDescent="0.2">
      <c r="B18" s="79" t="s">
        <v>74</v>
      </c>
      <c r="C18" s="88">
        <f t="shared" si="0"/>
        <v>0.11134617525887985</v>
      </c>
      <c r="D18" s="88">
        <f t="shared" si="1"/>
        <v>0.16583747927031509</v>
      </c>
      <c r="E18" s="80">
        <v>1</v>
      </c>
      <c r="F18" s="81">
        <v>0.11505633750415478</v>
      </c>
      <c r="G18" s="81">
        <v>1.0313216195569139E-2</v>
      </c>
      <c r="H18" s="92">
        <f t="shared" si="2"/>
        <v>6.492306753581073E-2</v>
      </c>
      <c r="I18" s="137"/>
      <c r="J18">
        <v>16</v>
      </c>
      <c r="K18" s="35" t="s">
        <v>46</v>
      </c>
      <c r="L18" s="116">
        <v>11</v>
      </c>
      <c r="M18" s="117">
        <v>4.5564172527284388</v>
      </c>
      <c r="O18" s="79" t="s">
        <v>74</v>
      </c>
      <c r="P18" s="81">
        <v>1.0313216195569139E-2</v>
      </c>
      <c r="R18" s="35" t="s">
        <v>99</v>
      </c>
      <c r="S18" s="116">
        <v>12</v>
      </c>
      <c r="T18" s="51">
        <f t="shared" si="3"/>
        <v>1.9900497512437811E-2</v>
      </c>
      <c r="U18" s="52">
        <f t="shared" si="4"/>
        <v>-3.9170105469391849</v>
      </c>
      <c r="V18" s="47">
        <f t="shared" si="5"/>
        <v>-7.7950458645555915E-2</v>
      </c>
      <c r="X18" s="79" t="s">
        <v>50</v>
      </c>
      <c r="Y18" s="92">
        <v>0.97985618794379015</v>
      </c>
    </row>
    <row r="19" spans="2:25" x14ac:dyDescent="0.2">
      <c r="B19" s="79" t="s">
        <v>85</v>
      </c>
      <c r="C19" s="88">
        <f t="shared" si="0"/>
        <v>0.33403852577663956</v>
      </c>
      <c r="D19" s="88">
        <f t="shared" si="1"/>
        <v>0.49751243781094528</v>
      </c>
      <c r="E19" s="80">
        <v>3</v>
      </c>
      <c r="F19" s="81">
        <v>0.42296128083203355</v>
      </c>
      <c r="G19" s="81">
        <v>3.7417239623121983E-2</v>
      </c>
      <c r="H19" s="92">
        <f t="shared" si="2"/>
        <v>0.20103650636314541</v>
      </c>
      <c r="I19" s="137"/>
      <c r="J19">
        <v>17</v>
      </c>
      <c r="K19" s="35" t="s">
        <v>105</v>
      </c>
      <c r="L19" s="116">
        <v>11</v>
      </c>
      <c r="M19" s="117">
        <v>4.38076312890606</v>
      </c>
      <c r="O19" s="79" t="s">
        <v>85</v>
      </c>
      <c r="P19" s="81">
        <v>3.7417239623121983E-2</v>
      </c>
      <c r="R19" s="35" t="s">
        <v>46</v>
      </c>
      <c r="S19" s="116">
        <v>11</v>
      </c>
      <c r="T19" s="51">
        <f t="shared" si="3"/>
        <v>1.824212271973466E-2</v>
      </c>
      <c r="U19" s="52">
        <f t="shared" si="4"/>
        <v>-4.0040219239288151</v>
      </c>
      <c r="V19" s="47">
        <f t="shared" si="5"/>
        <v>-7.3041859308817528E-2</v>
      </c>
      <c r="X19" s="79" t="s">
        <v>46</v>
      </c>
      <c r="Y19" s="92">
        <v>0.97062952263718427</v>
      </c>
    </row>
    <row r="20" spans="2:25" x14ac:dyDescent="0.2">
      <c r="B20" s="79" t="s">
        <v>61</v>
      </c>
      <c r="C20" s="88">
        <f t="shared" si="0"/>
        <v>0.77942322681215903</v>
      </c>
      <c r="D20" s="88">
        <f t="shared" si="1"/>
        <v>1.1608623548922055</v>
      </c>
      <c r="E20" s="80">
        <v>7</v>
      </c>
      <c r="F20" s="81">
        <v>1.8512903981900857</v>
      </c>
      <c r="G20" s="81">
        <v>0.15543035395976573</v>
      </c>
      <c r="H20" s="92">
        <f t="shared" si="2"/>
        <v>0.53675542284890765</v>
      </c>
      <c r="I20" s="137"/>
      <c r="J20">
        <v>18</v>
      </c>
      <c r="K20" s="35" t="s">
        <v>55</v>
      </c>
      <c r="L20" s="116">
        <v>9</v>
      </c>
      <c r="M20" s="117">
        <v>5.5396595057061173</v>
      </c>
      <c r="O20" s="79" t="s">
        <v>61</v>
      </c>
      <c r="P20" s="81">
        <v>0.15543035395976573</v>
      </c>
      <c r="R20" s="35" t="s">
        <v>105</v>
      </c>
      <c r="S20" s="116">
        <v>11</v>
      </c>
      <c r="T20" s="51">
        <f t="shared" si="3"/>
        <v>1.824212271973466E-2</v>
      </c>
      <c r="U20" s="52">
        <f t="shared" si="4"/>
        <v>-4.0040219239288151</v>
      </c>
      <c r="V20" s="47">
        <f t="shared" si="5"/>
        <v>-7.3041859308817528E-2</v>
      </c>
      <c r="X20" s="79" t="s">
        <v>105</v>
      </c>
      <c r="Y20" s="92">
        <v>0.95729540913776467</v>
      </c>
    </row>
    <row r="21" spans="2:25" x14ac:dyDescent="0.2">
      <c r="B21" s="79" t="s">
        <v>76</v>
      </c>
      <c r="C21" s="88">
        <f t="shared" si="0"/>
        <v>0.11134617525887985</v>
      </c>
      <c r="D21" s="88">
        <f t="shared" si="1"/>
        <v>0.16583747927031509</v>
      </c>
      <c r="E21" s="80">
        <v>1</v>
      </c>
      <c r="F21" s="81">
        <v>0.30493235659601403</v>
      </c>
      <c r="G21" s="81">
        <v>2.585466004583652E-2</v>
      </c>
      <c r="H21" s="92">
        <f t="shared" si="2"/>
        <v>8.0082832012202246E-2</v>
      </c>
      <c r="I21" s="137"/>
      <c r="J21">
        <v>19</v>
      </c>
      <c r="K21" s="35" t="s">
        <v>66</v>
      </c>
      <c r="L21" s="116">
        <v>9</v>
      </c>
      <c r="M21" s="117">
        <v>3.0424132867974794</v>
      </c>
      <c r="O21" s="79" t="s">
        <v>76</v>
      </c>
      <c r="P21" s="81">
        <v>2.585466004583652E-2</v>
      </c>
      <c r="R21" s="35" t="s">
        <v>55</v>
      </c>
      <c r="S21" s="116">
        <v>9</v>
      </c>
      <c r="T21" s="51">
        <f t="shared" si="3"/>
        <v>1.4925373134328358E-2</v>
      </c>
      <c r="U21" s="52">
        <f t="shared" si="4"/>
        <v>-4.2046926193909657</v>
      </c>
      <c r="V21" s="47">
        <f t="shared" si="5"/>
        <v>-6.2756606259566652E-2</v>
      </c>
      <c r="X21" s="79" t="s">
        <v>55</v>
      </c>
      <c r="Y21" s="92">
        <v>0.9303091442051965</v>
      </c>
    </row>
    <row r="22" spans="2:25" x14ac:dyDescent="0.2">
      <c r="B22" s="79" t="s">
        <v>66</v>
      </c>
      <c r="C22" s="88">
        <f t="shared" si="0"/>
        <v>1.0021155773299186</v>
      </c>
      <c r="D22" s="88">
        <f t="shared" si="1"/>
        <v>1.4925373134328357</v>
      </c>
      <c r="E22" s="80">
        <v>9</v>
      </c>
      <c r="F22" s="81">
        <v>3.0424132867974794</v>
      </c>
      <c r="G22" s="81">
        <v>0.25397090654443599</v>
      </c>
      <c r="H22" s="92">
        <f t="shared" si="2"/>
        <v>0.74294820753842084</v>
      </c>
      <c r="I22" s="137"/>
      <c r="J22">
        <v>20</v>
      </c>
      <c r="K22" s="35" t="s">
        <v>54</v>
      </c>
      <c r="L22" s="116">
        <v>7</v>
      </c>
      <c r="M22" s="117">
        <v>2.1922260847883677</v>
      </c>
      <c r="O22" s="79" t="s">
        <v>66</v>
      </c>
      <c r="P22" s="81">
        <v>0.25397090654443599</v>
      </c>
      <c r="R22" s="35" t="s">
        <v>66</v>
      </c>
      <c r="S22" s="116">
        <v>9</v>
      </c>
      <c r="T22" s="51">
        <f t="shared" si="3"/>
        <v>1.4925373134328358E-2</v>
      </c>
      <c r="U22" s="52">
        <f t="shared" si="4"/>
        <v>-4.2046926193909657</v>
      </c>
      <c r="V22" s="47">
        <f t="shared" si="5"/>
        <v>-6.2756606259566652E-2</v>
      </c>
      <c r="X22" s="79" t="s">
        <v>69</v>
      </c>
      <c r="Y22" s="92">
        <v>0.8106997111332207</v>
      </c>
    </row>
    <row r="23" spans="2:25" x14ac:dyDescent="0.2">
      <c r="B23" s="79" t="s">
        <v>6</v>
      </c>
      <c r="C23" s="88">
        <f t="shared" si="0"/>
        <v>0.55673087629439932</v>
      </c>
      <c r="D23" s="88">
        <f t="shared" si="1"/>
        <v>0.82918739635157546</v>
      </c>
      <c r="E23" s="80">
        <v>5</v>
      </c>
      <c r="F23" s="81">
        <v>0.92674379011497554</v>
      </c>
      <c r="G23" s="81">
        <v>8.0739113827349135E-2</v>
      </c>
      <c r="H23" s="92">
        <f t="shared" si="2"/>
        <v>0.35288350455489881</v>
      </c>
      <c r="I23" s="137"/>
      <c r="J23">
        <v>21</v>
      </c>
      <c r="K23" s="35" t="s">
        <v>61</v>
      </c>
      <c r="L23" s="116">
        <v>7</v>
      </c>
      <c r="M23" s="117">
        <v>1.8512903981900857</v>
      </c>
      <c r="O23" s="79" t="s">
        <v>6</v>
      </c>
      <c r="P23" s="81">
        <v>8.0739113827349135E-2</v>
      </c>
      <c r="R23" s="35" t="s">
        <v>54</v>
      </c>
      <c r="S23" s="116">
        <v>7</v>
      </c>
      <c r="T23" s="51">
        <f t="shared" si="3"/>
        <v>1.1608623548922056E-2</v>
      </c>
      <c r="U23" s="52">
        <f t="shared" si="4"/>
        <v>-4.4560070476718723</v>
      </c>
      <c r="V23" s="47">
        <f t="shared" si="5"/>
        <v>-5.1728108347766338E-2</v>
      </c>
      <c r="X23" s="79" t="s">
        <v>99</v>
      </c>
      <c r="Y23" s="92">
        <v>0.7881698411354231</v>
      </c>
    </row>
    <row r="24" spans="2:25" x14ac:dyDescent="0.2">
      <c r="B24" s="79" t="s">
        <v>58</v>
      </c>
      <c r="C24" s="88">
        <f t="shared" si="0"/>
        <v>0.11134617525887985</v>
      </c>
      <c r="D24" s="88">
        <f t="shared" si="1"/>
        <v>0.16583747927031509</v>
      </c>
      <c r="E24" s="80">
        <v>1</v>
      </c>
      <c r="F24" s="81">
        <v>0.10192007258416352</v>
      </c>
      <c r="G24" s="81">
        <v>9.1991341991342016E-3</v>
      </c>
      <c r="H24" s="92">
        <f t="shared" si="2"/>
        <v>6.3854399214228558E-2</v>
      </c>
      <c r="I24" s="137"/>
      <c r="J24">
        <v>22</v>
      </c>
      <c r="K24" s="35" t="s">
        <v>69</v>
      </c>
      <c r="L24" s="116">
        <v>7</v>
      </c>
      <c r="M24" s="117">
        <v>5.3972995133215553</v>
      </c>
      <c r="O24" s="79" t="s">
        <v>58</v>
      </c>
      <c r="P24" s="81">
        <v>9.1991341991342016E-3</v>
      </c>
      <c r="R24" s="35" t="s">
        <v>61</v>
      </c>
      <c r="S24" s="116">
        <v>7</v>
      </c>
      <c r="T24" s="51">
        <f t="shared" si="3"/>
        <v>1.1608623548922056E-2</v>
      </c>
      <c r="U24" s="52">
        <f t="shared" si="4"/>
        <v>-4.4560070476718723</v>
      </c>
      <c r="V24" s="47">
        <f t="shared" si="5"/>
        <v>-5.1728108347766338E-2</v>
      </c>
      <c r="X24" s="79" t="s">
        <v>66</v>
      </c>
      <c r="Y24" s="92">
        <v>0.74294820753842084</v>
      </c>
    </row>
    <row r="25" spans="2:25" x14ac:dyDescent="0.2">
      <c r="B25" s="79" t="s">
        <v>49</v>
      </c>
      <c r="C25" s="88">
        <f t="shared" si="0"/>
        <v>0.11134617525887985</v>
      </c>
      <c r="D25" s="88">
        <f t="shared" si="1"/>
        <v>0.16583747927031509</v>
      </c>
      <c r="E25" s="80">
        <v>1</v>
      </c>
      <c r="F25" s="81">
        <v>0.29369715967786642</v>
      </c>
      <c r="G25" s="81">
        <v>2.4955436720142603E-2</v>
      </c>
      <c r="H25" s="92">
        <f t="shared" si="2"/>
        <v>7.9196226262846878E-2</v>
      </c>
      <c r="I25" s="137"/>
      <c r="J25">
        <v>23</v>
      </c>
      <c r="K25" s="35" t="s">
        <v>117</v>
      </c>
      <c r="L25" s="116">
        <v>6</v>
      </c>
      <c r="M25" s="117">
        <v>3.189813841215603</v>
      </c>
      <c r="O25" s="79" t="s">
        <v>49</v>
      </c>
      <c r="P25" s="81">
        <v>2.4955436720142603E-2</v>
      </c>
      <c r="R25" s="35" t="s">
        <v>69</v>
      </c>
      <c r="S25" s="116">
        <v>7</v>
      </c>
      <c r="T25" s="51">
        <f t="shared" si="3"/>
        <v>1.1608623548922056E-2</v>
      </c>
      <c r="U25" s="52">
        <f t="shared" si="4"/>
        <v>-4.4560070476718723</v>
      </c>
      <c r="V25" s="47">
        <f t="shared" si="5"/>
        <v>-5.1728108347766338E-2</v>
      </c>
      <c r="X25" s="79" t="s">
        <v>117</v>
      </c>
      <c r="Y25" s="92">
        <v>0.58236822070774452</v>
      </c>
    </row>
    <row r="26" spans="2:25" x14ac:dyDescent="0.2">
      <c r="B26" s="79" t="s">
        <v>78</v>
      </c>
      <c r="C26" s="88">
        <f t="shared" si="0"/>
        <v>0.22269235051775971</v>
      </c>
      <c r="D26" s="88">
        <f t="shared" si="1"/>
        <v>0.33167495854063017</v>
      </c>
      <c r="E26" s="80">
        <v>2</v>
      </c>
      <c r="F26" s="81">
        <v>0.32964094461884996</v>
      </c>
      <c r="G26" s="81">
        <v>2.8854723707664884E-2</v>
      </c>
      <c r="H26" s="92">
        <f t="shared" si="2"/>
        <v>0.13783433444099086</v>
      </c>
      <c r="I26" s="137"/>
      <c r="J26">
        <v>24</v>
      </c>
      <c r="K26" s="35" t="s">
        <v>88</v>
      </c>
      <c r="L26" s="116">
        <v>5</v>
      </c>
      <c r="M26" s="117">
        <v>1.4321492671565317</v>
      </c>
      <c r="O26" s="79" t="s">
        <v>78</v>
      </c>
      <c r="P26" s="81">
        <v>2.8854723707664884E-2</v>
      </c>
      <c r="R26" s="35" t="s">
        <v>117</v>
      </c>
      <c r="S26" s="116">
        <v>6</v>
      </c>
      <c r="T26" s="51">
        <f t="shared" si="3"/>
        <v>9.9502487562189053E-3</v>
      </c>
      <c r="U26" s="52">
        <f t="shared" si="4"/>
        <v>-4.6101577274991303</v>
      </c>
      <c r="V26" s="47">
        <f t="shared" si="5"/>
        <v>-4.5872216194021195E-2</v>
      </c>
      <c r="X26" s="79" t="s">
        <v>54</v>
      </c>
      <c r="Y26" s="92">
        <v>0.56254543619251152</v>
      </c>
    </row>
    <row r="27" spans="2:25" x14ac:dyDescent="0.2">
      <c r="B27" s="79" t="s">
        <v>79</v>
      </c>
      <c r="C27" s="88">
        <f t="shared" si="0"/>
        <v>0.11134617525887985</v>
      </c>
      <c r="D27" s="88">
        <f t="shared" si="1"/>
        <v>0.16583747927031509</v>
      </c>
      <c r="E27" s="80">
        <v>1</v>
      </c>
      <c r="F27" s="81">
        <v>9.5666747223737858E-2</v>
      </c>
      <c r="G27" s="81">
        <v>8.6659663865546223E-3</v>
      </c>
      <c r="H27" s="92">
        <f t="shared" si="2"/>
        <v>6.3344231521802366E-2</v>
      </c>
      <c r="I27" s="137"/>
      <c r="J27">
        <v>25</v>
      </c>
      <c r="K27" s="35" t="s">
        <v>6</v>
      </c>
      <c r="L27" s="116">
        <v>5</v>
      </c>
      <c r="M27" s="117">
        <v>0.92674379011497554</v>
      </c>
      <c r="O27" s="79" t="s">
        <v>79</v>
      </c>
      <c r="P27" s="81">
        <v>8.6659663865546223E-3</v>
      </c>
      <c r="R27" s="35" t="s">
        <v>88</v>
      </c>
      <c r="S27" s="116">
        <v>5</v>
      </c>
      <c r="T27" s="51">
        <f t="shared" si="3"/>
        <v>8.291873963515755E-3</v>
      </c>
      <c r="U27" s="52">
        <f t="shared" si="4"/>
        <v>-4.7924792842930852</v>
      </c>
      <c r="V27" s="47">
        <f t="shared" si="5"/>
        <v>-3.9738634198118454E-2</v>
      </c>
      <c r="X27" s="79" t="s">
        <v>61</v>
      </c>
      <c r="Y27" s="92">
        <v>0.53675542284890765</v>
      </c>
    </row>
    <row r="28" spans="2:25" x14ac:dyDescent="0.2">
      <c r="B28" s="79" t="s">
        <v>117</v>
      </c>
      <c r="C28" s="88">
        <f t="shared" si="0"/>
        <v>0.66807705155327912</v>
      </c>
      <c r="D28" s="88">
        <f t="shared" si="1"/>
        <v>0.99502487562189057</v>
      </c>
      <c r="E28" s="80">
        <v>6</v>
      </c>
      <c r="F28" s="81">
        <v>3.189813841215603</v>
      </c>
      <c r="G28" s="81">
        <v>0.25329449961802902</v>
      </c>
      <c r="H28" s="92">
        <f t="shared" si="2"/>
        <v>0.58236822070774452</v>
      </c>
      <c r="I28" s="137"/>
      <c r="J28">
        <v>26</v>
      </c>
      <c r="K28" s="35" t="s">
        <v>8</v>
      </c>
      <c r="L28" s="116">
        <v>5</v>
      </c>
      <c r="M28" s="117">
        <v>22.860778013606929</v>
      </c>
      <c r="O28" s="79" t="s">
        <v>117</v>
      </c>
      <c r="P28" s="81">
        <v>0.25329449961802902</v>
      </c>
      <c r="R28" s="35" t="s">
        <v>6</v>
      </c>
      <c r="S28" s="116">
        <v>5</v>
      </c>
      <c r="T28" s="51">
        <f t="shared" si="3"/>
        <v>8.291873963515755E-3</v>
      </c>
      <c r="U28" s="52">
        <f t="shared" si="4"/>
        <v>-4.7924792842930852</v>
      </c>
      <c r="V28" s="47">
        <f t="shared" si="5"/>
        <v>-3.9738634198118454E-2</v>
      </c>
      <c r="X28" s="79" t="s">
        <v>88</v>
      </c>
      <c r="Y28" s="92">
        <v>0.39220873055026323</v>
      </c>
    </row>
    <row r="29" spans="2:25" x14ac:dyDescent="0.2">
      <c r="B29" s="79" t="s">
        <v>8</v>
      </c>
      <c r="C29" s="88">
        <f t="shared" si="0"/>
        <v>0.55673087629439932</v>
      </c>
      <c r="D29" s="88">
        <f t="shared" si="1"/>
        <v>0.82918739635157546</v>
      </c>
      <c r="E29" s="80">
        <v>5</v>
      </c>
      <c r="F29" s="81">
        <v>22.860778013606929</v>
      </c>
      <c r="G29" s="81">
        <v>1.6472577667430608</v>
      </c>
      <c r="H29" s="92">
        <f t="shared" si="2"/>
        <v>1.9871864385125522</v>
      </c>
      <c r="I29" s="137"/>
      <c r="J29">
        <v>27</v>
      </c>
      <c r="K29" s="35" t="s">
        <v>85</v>
      </c>
      <c r="L29" s="116">
        <v>3</v>
      </c>
      <c r="M29" s="117">
        <v>0.42296128083203355</v>
      </c>
      <c r="O29" s="79" t="s">
        <v>8</v>
      </c>
      <c r="P29" s="81">
        <v>1.6472577667430608</v>
      </c>
      <c r="R29" s="35" t="s">
        <v>8</v>
      </c>
      <c r="S29" s="116">
        <v>5</v>
      </c>
      <c r="T29" s="51">
        <f t="shared" si="3"/>
        <v>8.291873963515755E-3</v>
      </c>
      <c r="U29" s="52">
        <f t="shared" si="4"/>
        <v>-4.7924792842930852</v>
      </c>
      <c r="V29" s="47">
        <f t="shared" si="5"/>
        <v>-3.9738634198118454E-2</v>
      </c>
      <c r="X29" s="79" t="s">
        <v>59</v>
      </c>
      <c r="Y29" s="92">
        <v>0.35382847564632031</v>
      </c>
    </row>
    <row r="30" spans="2:25" x14ac:dyDescent="0.2">
      <c r="B30" s="79" t="s">
        <v>86</v>
      </c>
      <c r="C30" s="88">
        <f t="shared" si="0"/>
        <v>0.11134617525887985</v>
      </c>
      <c r="D30" s="88">
        <f t="shared" si="1"/>
        <v>0.16583747927031509</v>
      </c>
      <c r="E30" s="80">
        <v>1</v>
      </c>
      <c r="F30" s="81">
        <v>0.14386732971233054</v>
      </c>
      <c r="G30" s="81">
        <v>1.2732365673542146E-2</v>
      </c>
      <c r="H30" s="92">
        <f t="shared" si="2"/>
        <v>6.7254496399416983E-2</v>
      </c>
      <c r="I30" s="137"/>
      <c r="J30">
        <v>28</v>
      </c>
      <c r="K30" s="35" t="s">
        <v>59</v>
      </c>
      <c r="L30" s="116">
        <v>2</v>
      </c>
      <c r="M30" s="117">
        <v>3.1914824836007418</v>
      </c>
      <c r="O30" s="79" t="s">
        <v>86</v>
      </c>
      <c r="P30" s="81">
        <v>1.2732365673542146E-2</v>
      </c>
      <c r="R30" s="35" t="s">
        <v>85</v>
      </c>
      <c r="S30" s="116">
        <v>3</v>
      </c>
      <c r="T30" s="51">
        <f t="shared" si="3"/>
        <v>4.9751243781094526E-3</v>
      </c>
      <c r="U30" s="52">
        <f t="shared" si="4"/>
        <v>-5.3033049080590757</v>
      </c>
      <c r="V30" s="47">
        <f t="shared" si="5"/>
        <v>-2.6384601532632217E-2</v>
      </c>
      <c r="X30" s="79" t="s">
        <v>6</v>
      </c>
      <c r="Y30" s="92">
        <v>0.35288350455489881</v>
      </c>
    </row>
    <row r="31" spans="2:25" x14ac:dyDescent="0.2">
      <c r="B31" s="79" t="s">
        <v>80</v>
      </c>
      <c r="C31" s="88">
        <f t="shared" si="0"/>
        <v>6.0126934639795122</v>
      </c>
      <c r="D31" s="88">
        <f t="shared" si="1"/>
        <v>8.9552238805970141</v>
      </c>
      <c r="E31" s="80">
        <v>54</v>
      </c>
      <c r="F31" s="81">
        <v>92.728600950413764</v>
      </c>
      <c r="G31" s="81">
        <v>6.8735039470333588</v>
      </c>
      <c r="H31" s="92">
        <f t="shared" si="2"/>
        <v>10.022473959935171</v>
      </c>
      <c r="I31" s="137"/>
      <c r="J31">
        <v>29</v>
      </c>
      <c r="K31" s="35" t="s">
        <v>78</v>
      </c>
      <c r="L31" s="116">
        <v>2</v>
      </c>
      <c r="M31" s="117">
        <v>0.32964094461884996</v>
      </c>
      <c r="O31" s="79" t="s">
        <v>80</v>
      </c>
      <c r="P31" s="81">
        <v>6.8735039470333588</v>
      </c>
      <c r="R31" s="35" t="s">
        <v>59</v>
      </c>
      <c r="S31" s="116">
        <v>2</v>
      </c>
      <c r="T31" s="51">
        <f t="shared" si="3"/>
        <v>3.3167495854063019E-3</v>
      </c>
      <c r="U31" s="52">
        <f t="shared" si="4"/>
        <v>-5.7087700161672403</v>
      </c>
      <c r="V31" s="47">
        <f t="shared" si="5"/>
        <v>-1.8934560584302623E-2</v>
      </c>
      <c r="X31" s="79" t="s">
        <v>85</v>
      </c>
      <c r="Y31" s="92">
        <v>0.20103650636314541</v>
      </c>
    </row>
    <row r="32" spans="2:25" x14ac:dyDescent="0.2">
      <c r="B32" s="79" t="s">
        <v>99</v>
      </c>
      <c r="C32" s="88">
        <f t="shared" si="0"/>
        <v>1.3361541031065582</v>
      </c>
      <c r="D32" s="88">
        <f t="shared" si="1"/>
        <v>1.9900497512437811</v>
      </c>
      <c r="E32" s="80">
        <v>12</v>
      </c>
      <c r="F32" s="81">
        <v>1.4941849373589595</v>
      </c>
      <c r="G32" s="81">
        <v>0.13310892538833718</v>
      </c>
      <c r="H32" s="92">
        <f t="shared" si="2"/>
        <v>0.7881698411354231</v>
      </c>
      <c r="I32" s="137"/>
      <c r="J32">
        <v>30</v>
      </c>
      <c r="K32" s="35" t="s">
        <v>70</v>
      </c>
      <c r="L32" s="116">
        <v>1</v>
      </c>
      <c r="M32" s="117">
        <v>0.18469565680810318</v>
      </c>
      <c r="O32" s="79" t="s">
        <v>99</v>
      </c>
      <c r="P32" s="81">
        <v>0.13310892538833718</v>
      </c>
      <c r="R32" s="35" t="s">
        <v>78</v>
      </c>
      <c r="S32" s="116">
        <v>2</v>
      </c>
      <c r="T32" s="51">
        <f t="shared" si="3"/>
        <v>3.3167495854063019E-3</v>
      </c>
      <c r="U32" s="52">
        <f t="shared" si="4"/>
        <v>-5.7087700161672403</v>
      </c>
      <c r="V32" s="47">
        <f t="shared" si="5"/>
        <v>-1.8934560584302623E-2</v>
      </c>
      <c r="X32" s="79" t="s">
        <v>78</v>
      </c>
      <c r="Y32" s="92">
        <v>0.13783433444099086</v>
      </c>
    </row>
    <row r="33" spans="2:25" x14ac:dyDescent="0.2">
      <c r="B33" s="79" t="s">
        <v>63</v>
      </c>
      <c r="C33" s="88">
        <f t="shared" si="0"/>
        <v>6.3467319897561518</v>
      </c>
      <c r="D33" s="88">
        <f t="shared" si="1"/>
        <v>9.4527363184079594</v>
      </c>
      <c r="E33" s="80">
        <v>57</v>
      </c>
      <c r="F33" s="81">
        <v>34.278156553862608</v>
      </c>
      <c r="G33" s="81">
        <v>2.7272408963585439</v>
      </c>
      <c r="H33" s="92">
        <f t="shared" si="2"/>
        <v>5.8476056829870595</v>
      </c>
      <c r="I33" s="137"/>
      <c r="J33">
        <v>31</v>
      </c>
      <c r="K33" s="35" t="s">
        <v>71</v>
      </c>
      <c r="L33" s="116">
        <v>1</v>
      </c>
      <c r="M33" s="117">
        <v>0.15160289733901439</v>
      </c>
      <c r="O33" s="79" t="s">
        <v>63</v>
      </c>
      <c r="P33" s="81">
        <v>2.7272408963585439</v>
      </c>
      <c r="R33" s="35" t="s">
        <v>70</v>
      </c>
      <c r="S33" s="116">
        <v>1</v>
      </c>
      <c r="T33" s="51">
        <f t="shared" si="3"/>
        <v>1.658374792703151E-3</v>
      </c>
      <c r="U33" s="52">
        <f t="shared" si="4"/>
        <v>-6.4019171967271857</v>
      </c>
      <c r="V33" s="47">
        <f t="shared" si="5"/>
        <v>-1.0616778104025185E-2</v>
      </c>
      <c r="X33" s="79" t="s">
        <v>84</v>
      </c>
      <c r="Y33" s="92">
        <v>0.10010452691802867</v>
      </c>
    </row>
    <row r="34" spans="2:25" x14ac:dyDescent="0.2">
      <c r="B34" s="79" t="s">
        <v>53</v>
      </c>
      <c r="C34" s="88">
        <f t="shared" si="0"/>
        <v>9.5757710722636684</v>
      </c>
      <c r="D34" s="88">
        <f t="shared" si="1"/>
        <v>14.262023217247096</v>
      </c>
      <c r="E34" s="80">
        <v>86</v>
      </c>
      <c r="F34" s="81">
        <v>349.10971671831811</v>
      </c>
      <c r="G34" s="81">
        <v>25.134581105169339</v>
      </c>
      <c r="H34" s="92">
        <f t="shared" si="2"/>
        <v>30.869022953179396</v>
      </c>
      <c r="I34" s="137"/>
      <c r="J34">
        <v>32</v>
      </c>
      <c r="K34" s="35" t="s">
        <v>103</v>
      </c>
      <c r="L34" s="116">
        <v>1</v>
      </c>
      <c r="M34" s="117">
        <v>0.27189430168966694</v>
      </c>
      <c r="O34" s="79" t="s">
        <v>53</v>
      </c>
      <c r="P34" s="81">
        <v>25.134581105169339</v>
      </c>
      <c r="R34" s="35" t="s">
        <v>71</v>
      </c>
      <c r="S34" s="116">
        <v>1</v>
      </c>
      <c r="T34" s="51">
        <f t="shared" si="3"/>
        <v>1.658374792703151E-3</v>
      </c>
      <c r="U34" s="52">
        <f t="shared" si="4"/>
        <v>-6.4019171967271857</v>
      </c>
      <c r="V34" s="47">
        <f t="shared" si="5"/>
        <v>-1.0616778104025185E-2</v>
      </c>
      <c r="X34" s="79" t="s">
        <v>83</v>
      </c>
      <c r="Y34" s="92">
        <v>8.5752014093768744E-2</v>
      </c>
    </row>
    <row r="35" spans="2:25" x14ac:dyDescent="0.2">
      <c r="B35" s="79" t="s">
        <v>65</v>
      </c>
      <c r="C35" s="88">
        <f t="shared" si="0"/>
        <v>2.5609620309542369</v>
      </c>
      <c r="D35" s="88">
        <f t="shared" si="1"/>
        <v>3.8142620232172471</v>
      </c>
      <c r="E35" s="80">
        <v>23</v>
      </c>
      <c r="F35" s="81">
        <v>64.560125437754778</v>
      </c>
      <c r="G35" s="81">
        <v>4.798462566844921</v>
      </c>
      <c r="H35" s="92">
        <f t="shared" si="2"/>
        <v>6.1776613581020241</v>
      </c>
      <c r="I35" s="137"/>
      <c r="J35">
        <v>33</v>
      </c>
      <c r="K35" s="35" t="s">
        <v>83</v>
      </c>
      <c r="L35" s="116">
        <v>1</v>
      </c>
      <c r="M35" s="117">
        <v>0.37704592083444133</v>
      </c>
      <c r="O35" s="79" t="s">
        <v>65</v>
      </c>
      <c r="P35" s="81">
        <v>4.798462566844921</v>
      </c>
      <c r="R35" s="35" t="s">
        <v>103</v>
      </c>
      <c r="S35" s="116">
        <v>1</v>
      </c>
      <c r="T35" s="51">
        <f t="shared" si="3"/>
        <v>1.658374792703151E-3</v>
      </c>
      <c r="U35" s="52">
        <f t="shared" si="4"/>
        <v>-6.4019171967271857</v>
      </c>
      <c r="V35" s="47">
        <f t="shared" si="5"/>
        <v>-1.0616778104025185E-2</v>
      </c>
      <c r="X35" s="79" t="s">
        <v>76</v>
      </c>
      <c r="Y35" s="92">
        <v>8.0082832012202246E-2</v>
      </c>
    </row>
    <row r="36" spans="2:25" x14ac:dyDescent="0.2">
      <c r="B36" s="79" t="s">
        <v>84</v>
      </c>
      <c r="C36" s="88">
        <f t="shared" si="0"/>
        <v>0.11134617525887985</v>
      </c>
      <c r="D36" s="88">
        <f t="shared" si="1"/>
        <v>0.16583747927031509</v>
      </c>
      <c r="E36" s="80">
        <v>1</v>
      </c>
      <c r="F36" s="81">
        <v>0.5613045600645622</v>
      </c>
      <c r="G36" s="81">
        <v>4.5963840081487142E-2</v>
      </c>
      <c r="H36" s="92">
        <f t="shared" si="2"/>
        <v>0.10010452691802867</v>
      </c>
      <c r="I36" s="137"/>
      <c r="J36">
        <v>34</v>
      </c>
      <c r="K36" s="35" t="s">
        <v>67</v>
      </c>
      <c r="L36" s="116">
        <v>1</v>
      </c>
      <c r="M36" s="117">
        <v>0.18469565680810318</v>
      </c>
      <c r="O36" s="79" t="s">
        <v>84</v>
      </c>
      <c r="P36" s="81">
        <v>4.5963840081487142E-2</v>
      </c>
      <c r="R36" s="35" t="s">
        <v>83</v>
      </c>
      <c r="S36" s="116">
        <v>1</v>
      </c>
      <c r="T36" s="51">
        <f t="shared" si="3"/>
        <v>1.658374792703151E-3</v>
      </c>
      <c r="U36" s="52">
        <f t="shared" si="4"/>
        <v>-6.4019171967271857</v>
      </c>
      <c r="V36" s="47">
        <f t="shared" si="5"/>
        <v>-1.0616778104025185E-2</v>
      </c>
      <c r="X36" s="79" t="s">
        <v>49</v>
      </c>
      <c r="Y36" s="92">
        <v>7.9196226262846878E-2</v>
      </c>
    </row>
    <row r="37" spans="2:25" x14ac:dyDescent="0.2">
      <c r="B37" s="79" t="s">
        <v>111</v>
      </c>
      <c r="C37" s="88">
        <f t="shared" si="0"/>
        <v>2.1155773299187173</v>
      </c>
      <c r="D37" s="88">
        <f t="shared" si="1"/>
        <v>3.1509121061359862</v>
      </c>
      <c r="E37" s="80">
        <v>19</v>
      </c>
      <c r="F37" s="81">
        <v>10.901326633569916</v>
      </c>
      <c r="G37" s="81">
        <v>0.86284854851031323</v>
      </c>
      <c r="H37" s="92">
        <f t="shared" si="2"/>
        <v>1.9056301006896881</v>
      </c>
      <c r="I37" s="137"/>
      <c r="J37">
        <v>35</v>
      </c>
      <c r="K37" s="35" t="s">
        <v>74</v>
      </c>
      <c r="L37" s="116">
        <v>1</v>
      </c>
      <c r="M37" s="117">
        <v>0.11505633750415478</v>
      </c>
      <c r="O37" s="79" t="s">
        <v>111</v>
      </c>
      <c r="P37" s="81">
        <v>0.86284854851031323</v>
      </c>
      <c r="R37" s="35" t="s">
        <v>67</v>
      </c>
      <c r="S37" s="116">
        <v>1</v>
      </c>
      <c r="T37" s="51">
        <f t="shared" si="3"/>
        <v>1.658374792703151E-3</v>
      </c>
      <c r="U37" s="52">
        <f t="shared" si="4"/>
        <v>-6.4019171967271857</v>
      </c>
      <c r="V37" s="47">
        <f t="shared" si="5"/>
        <v>-1.0616778104025185E-2</v>
      </c>
      <c r="X37" s="79" t="s">
        <v>103</v>
      </c>
      <c r="Y37" s="92">
        <v>7.7472789219783525E-2</v>
      </c>
    </row>
    <row r="38" spans="2:25" x14ac:dyDescent="0.2">
      <c r="B38" s="79" t="s">
        <v>15</v>
      </c>
      <c r="C38" s="88">
        <f t="shared" si="0"/>
        <v>5.9013472887206326</v>
      </c>
      <c r="D38" s="88">
        <f t="shared" si="1"/>
        <v>8.7893864013267002</v>
      </c>
      <c r="E38" s="80">
        <v>53</v>
      </c>
      <c r="F38" s="81">
        <v>73.285041277914033</v>
      </c>
      <c r="G38" s="81">
        <v>5.5754233511586451</v>
      </c>
      <c r="H38" s="92">
        <f t="shared" si="2"/>
        <v>8.5647397465147108</v>
      </c>
      <c r="I38" s="137"/>
      <c r="J38">
        <v>36</v>
      </c>
      <c r="K38" s="35" t="s">
        <v>76</v>
      </c>
      <c r="L38" s="116">
        <v>1</v>
      </c>
      <c r="M38" s="117">
        <v>0.30493235659601403</v>
      </c>
      <c r="O38" s="79" t="s">
        <v>15</v>
      </c>
      <c r="P38" s="81">
        <v>5.5754233511586451</v>
      </c>
      <c r="R38" s="35" t="s">
        <v>74</v>
      </c>
      <c r="S38" s="116">
        <v>1</v>
      </c>
      <c r="T38" s="51">
        <f t="shared" si="3"/>
        <v>1.658374792703151E-3</v>
      </c>
      <c r="U38" s="52">
        <f t="shared" si="4"/>
        <v>-6.4019171967271857</v>
      </c>
      <c r="V38" s="47">
        <f t="shared" si="5"/>
        <v>-1.0616778104025185E-2</v>
      </c>
      <c r="X38" s="79" t="s">
        <v>70</v>
      </c>
      <c r="Y38" s="92">
        <v>7.0534794967627837E-2</v>
      </c>
    </row>
    <row r="39" spans="2:25" x14ac:dyDescent="0.2">
      <c r="B39" s="79" t="s">
        <v>69</v>
      </c>
      <c r="C39" s="88">
        <f t="shared" si="0"/>
        <v>0.77942322681215903</v>
      </c>
      <c r="D39" s="88">
        <f t="shared" si="1"/>
        <v>1.1608623548922055</v>
      </c>
      <c r="E39" s="80">
        <v>7</v>
      </c>
      <c r="F39" s="81">
        <v>5.3972995133215553</v>
      </c>
      <c r="G39" s="81">
        <v>0.42772790934555638</v>
      </c>
      <c r="H39" s="92">
        <f t="shared" si="2"/>
        <v>0.8106997111332207</v>
      </c>
      <c r="I39" s="137"/>
      <c r="J39">
        <v>37</v>
      </c>
      <c r="K39" s="35" t="s">
        <v>58</v>
      </c>
      <c r="L39" s="116">
        <v>1</v>
      </c>
      <c r="M39" s="117">
        <v>0.10192007258416352</v>
      </c>
      <c r="O39" s="79" t="s">
        <v>69</v>
      </c>
      <c r="P39" s="81">
        <v>0.42772790934555638</v>
      </c>
      <c r="R39" s="35" t="s">
        <v>76</v>
      </c>
      <c r="S39" s="116">
        <v>1</v>
      </c>
      <c r="T39" s="51">
        <f t="shared" si="3"/>
        <v>1.658374792703151E-3</v>
      </c>
      <c r="U39" s="52">
        <f t="shared" si="4"/>
        <v>-6.4019171967271857</v>
      </c>
      <c r="V39" s="47">
        <f t="shared" si="5"/>
        <v>-1.0616778104025185E-2</v>
      </c>
      <c r="X39" s="79" t="s">
        <v>67</v>
      </c>
      <c r="Y39" s="92">
        <v>7.0534794967627837E-2</v>
      </c>
    </row>
    <row r="40" spans="2:25" x14ac:dyDescent="0.2">
      <c r="B40" s="79" t="s">
        <v>104</v>
      </c>
      <c r="C40" s="88">
        <f t="shared" si="0"/>
        <v>5.6786549382028726</v>
      </c>
      <c r="D40" s="88">
        <f t="shared" si="1"/>
        <v>8.4577114427860689</v>
      </c>
      <c r="E40" s="80">
        <v>51</v>
      </c>
      <c r="F40" s="81">
        <v>32.95612088183362</v>
      </c>
      <c r="G40" s="81">
        <v>2.6241246498599442</v>
      </c>
      <c r="H40" s="92">
        <f t="shared" si="2"/>
        <v>5.4129815885372645</v>
      </c>
      <c r="I40" s="137"/>
      <c r="J40">
        <v>38</v>
      </c>
      <c r="K40" s="35" t="s">
        <v>49</v>
      </c>
      <c r="L40" s="116">
        <v>1</v>
      </c>
      <c r="M40" s="117">
        <v>0.29369715967786642</v>
      </c>
      <c r="O40" s="79" t="s">
        <v>104</v>
      </c>
      <c r="P40" s="81">
        <v>2.6241246498599442</v>
      </c>
      <c r="R40" s="35" t="s">
        <v>58</v>
      </c>
      <c r="S40" s="116">
        <v>1</v>
      </c>
      <c r="T40" s="51">
        <f t="shared" si="3"/>
        <v>1.658374792703151E-3</v>
      </c>
      <c r="U40" s="52">
        <f t="shared" si="4"/>
        <v>-6.4019171967271857</v>
      </c>
      <c r="V40" s="47">
        <f t="shared" si="5"/>
        <v>-1.0616778104025185E-2</v>
      </c>
      <c r="X40" s="79" t="s">
        <v>71</v>
      </c>
      <c r="Y40" s="92">
        <v>6.7877940529994171E-2</v>
      </c>
    </row>
    <row r="41" spans="2:25" x14ac:dyDescent="0.2">
      <c r="B41" s="79" t="s">
        <v>105</v>
      </c>
      <c r="C41" s="88">
        <f t="shared" si="0"/>
        <v>1.2248079278476784</v>
      </c>
      <c r="D41" s="88">
        <f t="shared" si="1"/>
        <v>1.8242122719734661</v>
      </c>
      <c r="E41" s="80">
        <v>11</v>
      </c>
      <c r="F41" s="81">
        <v>4.38076312890606</v>
      </c>
      <c r="G41" s="81">
        <v>0.35751687038451746</v>
      </c>
      <c r="H41" s="92">
        <f t="shared" si="2"/>
        <v>0.95729540913776467</v>
      </c>
      <c r="I41" s="137"/>
      <c r="J41">
        <v>39</v>
      </c>
      <c r="K41" s="35" t="s">
        <v>79</v>
      </c>
      <c r="L41" s="116">
        <v>1</v>
      </c>
      <c r="M41" s="117">
        <v>9.5666747223737858E-2</v>
      </c>
      <c r="O41" s="79" t="s">
        <v>105</v>
      </c>
      <c r="P41" s="81">
        <v>0.35751687038451746</v>
      </c>
      <c r="R41" s="35" t="s">
        <v>49</v>
      </c>
      <c r="S41" s="116">
        <v>1</v>
      </c>
      <c r="T41" s="51">
        <f t="shared" si="3"/>
        <v>1.658374792703151E-3</v>
      </c>
      <c r="U41" s="52">
        <f t="shared" si="4"/>
        <v>-6.4019171967271857</v>
      </c>
      <c r="V41" s="47">
        <f t="shared" si="5"/>
        <v>-1.0616778104025185E-2</v>
      </c>
      <c r="X41" s="79" t="s">
        <v>86</v>
      </c>
      <c r="Y41" s="92">
        <v>6.7254496399416983E-2</v>
      </c>
    </row>
    <row r="42" spans="2:25" x14ac:dyDescent="0.2">
      <c r="B42" s="79" t="s">
        <v>77</v>
      </c>
      <c r="C42" s="88">
        <f t="shared" si="0"/>
        <v>1.6701926288831979</v>
      </c>
      <c r="D42" s="88">
        <f t="shared" si="1"/>
        <v>2.4875621890547261</v>
      </c>
      <c r="E42" s="80">
        <v>15</v>
      </c>
      <c r="F42" s="81">
        <v>37.687345673350769</v>
      </c>
      <c r="G42" s="81">
        <v>2.7427505092946269</v>
      </c>
      <c r="H42" s="92">
        <f t="shared" si="2"/>
        <v>3.6634004984266242</v>
      </c>
      <c r="I42" s="137"/>
      <c r="J42">
        <v>40</v>
      </c>
      <c r="K42" s="35" t="s">
        <v>86</v>
      </c>
      <c r="L42" s="116">
        <v>1</v>
      </c>
      <c r="M42" s="117">
        <v>0.14386732971233054</v>
      </c>
      <c r="O42" s="79" t="s">
        <v>77</v>
      </c>
      <c r="P42" s="81">
        <v>2.7427505092946269</v>
      </c>
      <c r="R42" s="35" t="s">
        <v>79</v>
      </c>
      <c r="S42" s="116">
        <v>1</v>
      </c>
      <c r="T42" s="51">
        <f t="shared" si="3"/>
        <v>1.658374792703151E-3</v>
      </c>
      <c r="U42" s="52">
        <f t="shared" si="4"/>
        <v>-6.4019171967271857</v>
      </c>
      <c r="V42" s="47">
        <f t="shared" si="5"/>
        <v>-1.0616778104025185E-2</v>
      </c>
      <c r="X42" s="79" t="s">
        <v>74</v>
      </c>
      <c r="Y42" s="92">
        <v>6.492306753581073E-2</v>
      </c>
    </row>
    <row r="43" spans="2:25" x14ac:dyDescent="0.2">
      <c r="B43" s="79" t="s">
        <v>75</v>
      </c>
      <c r="C43" s="88">
        <f t="shared" si="0"/>
        <v>1.6701926288831979</v>
      </c>
      <c r="D43" s="88">
        <f t="shared" si="1"/>
        <v>2.4875621890547261</v>
      </c>
      <c r="E43" s="80">
        <v>15</v>
      </c>
      <c r="F43" s="81">
        <v>41.427033613920365</v>
      </c>
      <c r="G43" s="81">
        <v>2.9726652024446145</v>
      </c>
      <c r="H43" s="92">
        <f t="shared" si="2"/>
        <v>3.9230486200362686</v>
      </c>
      <c r="I43" s="138"/>
      <c r="J43">
        <v>41</v>
      </c>
      <c r="K43" s="35" t="s">
        <v>84</v>
      </c>
      <c r="L43" s="116">
        <v>1</v>
      </c>
      <c r="M43" s="117">
        <v>0.5613045600645622</v>
      </c>
      <c r="O43" s="79" t="s">
        <v>75</v>
      </c>
      <c r="P43" s="81">
        <v>2.9726652024446145</v>
      </c>
      <c r="R43" s="35" t="s">
        <v>86</v>
      </c>
      <c r="S43" s="116">
        <v>1</v>
      </c>
      <c r="T43" s="51">
        <f t="shared" si="3"/>
        <v>1.658374792703151E-3</v>
      </c>
      <c r="U43" s="52">
        <f t="shared" si="4"/>
        <v>-6.4019171967271857</v>
      </c>
      <c r="V43" s="47">
        <f t="shared" si="5"/>
        <v>-1.0616778104025185E-2</v>
      </c>
      <c r="X43" s="79" t="s">
        <v>58</v>
      </c>
      <c r="Y43" s="92">
        <v>6.3854399214228558E-2</v>
      </c>
    </row>
    <row r="44" spans="2:25" x14ac:dyDescent="0.2">
      <c r="B44" s="124" t="s">
        <v>171</v>
      </c>
      <c r="C44" s="89">
        <f t="shared" si="0"/>
        <v>67.141743681104558</v>
      </c>
      <c r="D44" s="89">
        <f t="shared" si="1"/>
        <v>100</v>
      </c>
      <c r="E44" s="90">
        <v>603</v>
      </c>
      <c r="F44" s="91">
        <f>SUM(F3:F43)</f>
        <v>876.89095958554742</v>
      </c>
      <c r="G44" s="91">
        <v>65.229095047109752</v>
      </c>
      <c r="H44" s="93">
        <f t="shared" si="2"/>
        <v>100.00004703471018</v>
      </c>
      <c r="K44" s="126" t="s">
        <v>171</v>
      </c>
      <c r="L44" s="127">
        <v>603</v>
      </c>
      <c r="M44" s="128">
        <f>SUM(M3:M43)</f>
        <v>876.89095958554742</v>
      </c>
      <c r="O44" s="124" t="s">
        <v>171</v>
      </c>
      <c r="P44" s="91">
        <v>65.229095047109752</v>
      </c>
      <c r="R44" s="35" t="s">
        <v>84</v>
      </c>
      <c r="S44" s="116">
        <v>1</v>
      </c>
      <c r="T44" s="51">
        <f t="shared" si="3"/>
        <v>1.658374792703151E-3</v>
      </c>
      <c r="U44" s="52">
        <f t="shared" si="4"/>
        <v>-6.4019171967271857</v>
      </c>
      <c r="V44" s="47">
        <f t="shared" si="5"/>
        <v>-1.0616778104025185E-2</v>
      </c>
      <c r="X44" s="79" t="s">
        <v>79</v>
      </c>
      <c r="Y44" s="92">
        <v>6.3344231521802366E-2</v>
      </c>
    </row>
    <row r="45" spans="2:25" x14ac:dyDescent="0.2">
      <c r="R45" s="53" t="s">
        <v>191</v>
      </c>
      <c r="S45" s="35">
        <f>SUM(S4:S44)</f>
        <v>603</v>
      </c>
      <c r="T45" s="176"/>
      <c r="U45" s="177"/>
      <c r="V45" s="178"/>
    </row>
    <row r="46" spans="2:25" x14ac:dyDescent="0.2">
      <c r="R46" s="179" t="s">
        <v>192</v>
      </c>
      <c r="S46" s="179"/>
      <c r="T46" s="179"/>
      <c r="U46" s="179"/>
      <c r="V46" s="35">
        <f>SUM(V4:V44)*-1</f>
        <v>3.0220264531875789</v>
      </c>
    </row>
    <row r="48" spans="2:25" x14ac:dyDescent="0.2">
      <c r="R48" s="179" t="s">
        <v>193</v>
      </c>
      <c r="S48" s="179"/>
      <c r="T48" s="179"/>
      <c r="U48" s="179"/>
      <c r="V48" s="179"/>
    </row>
    <row r="49" spans="18:22" x14ac:dyDescent="0.2">
      <c r="R49" s="54" t="s">
        <v>194</v>
      </c>
      <c r="S49" s="54" t="s">
        <v>195</v>
      </c>
      <c r="T49" s="54" t="s">
        <v>196</v>
      </c>
      <c r="U49" s="54" t="s">
        <v>197</v>
      </c>
      <c r="V49" s="54" t="s">
        <v>198</v>
      </c>
    </row>
    <row r="50" spans="18:22" x14ac:dyDescent="0.2">
      <c r="R50" s="35"/>
      <c r="S50" s="35"/>
      <c r="T50" s="35"/>
      <c r="U50" s="35"/>
      <c r="V50" s="35"/>
    </row>
    <row r="51" spans="18:22" x14ac:dyDescent="0.2">
      <c r="R51" s="55"/>
      <c r="S51" s="56"/>
      <c r="T51" s="57"/>
      <c r="U51" s="58"/>
      <c r="V51" s="58"/>
    </row>
    <row r="52" spans="18:22" x14ac:dyDescent="0.2">
      <c r="R52" s="176" t="s">
        <v>199</v>
      </c>
      <c r="S52" s="177"/>
      <c r="T52" s="177"/>
      <c r="U52" s="177"/>
      <c r="V52" s="178"/>
    </row>
    <row r="53" spans="18:22" x14ac:dyDescent="0.2">
      <c r="R53" s="54" t="s">
        <v>200</v>
      </c>
      <c r="S53" s="54" t="s">
        <v>201</v>
      </c>
      <c r="T53" s="54" t="s">
        <v>202</v>
      </c>
      <c r="U53" s="54"/>
      <c r="V53" s="54"/>
    </row>
    <row r="54" spans="18:22" x14ac:dyDescent="0.2">
      <c r="R54" s="59">
        <f>V46</f>
        <v>3.0220264531875789</v>
      </c>
      <c r="S54" s="59">
        <f>LN(41)</f>
        <v>3.713572066704308</v>
      </c>
      <c r="T54" s="54">
        <f>R54/S54</f>
        <v>0.81377886275128719</v>
      </c>
      <c r="U54" s="54"/>
      <c r="V54" s="35"/>
    </row>
    <row r="57" spans="18:22" ht="15" x14ac:dyDescent="0.25">
      <c r="R57" s="180" t="s">
        <v>282</v>
      </c>
      <c r="S57" s="181"/>
    </row>
    <row r="58" spans="18:22" ht="15" x14ac:dyDescent="0.25">
      <c r="R58" s="82" t="s">
        <v>283</v>
      </c>
      <c r="S58" s="84">
        <f>V46</f>
        <v>3.0220264531875789</v>
      </c>
    </row>
    <row r="59" spans="18:22" ht="15" x14ac:dyDescent="0.25">
      <c r="R59" s="82" t="s">
        <v>284</v>
      </c>
      <c r="S59" s="84">
        <f>T54</f>
        <v>0.81377886275128719</v>
      </c>
    </row>
  </sheetData>
  <autoFilter ref="O2:P44"/>
  <sortState ref="X4:Y44">
    <sortCondition descending="1" ref="Y4:Y44"/>
  </sortState>
  <mergeCells count="5">
    <mergeCell ref="T45:V45"/>
    <mergeCell ref="R46:U46"/>
    <mergeCell ref="R48:V48"/>
    <mergeCell ref="R52:V52"/>
    <mergeCell ref="R57:S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K29"/>
  <sheetViews>
    <sheetView workbookViewId="0">
      <selection activeCell="E33" sqref="E33"/>
    </sheetView>
  </sheetViews>
  <sheetFormatPr defaultRowHeight="12.75" x14ac:dyDescent="0.2"/>
  <cols>
    <col min="1" max="1" width="14.140625" bestFit="1" customWidth="1"/>
    <col min="2" max="2" width="6.28515625" bestFit="1" customWidth="1"/>
    <col min="3" max="3" width="5.7109375" bestFit="1" customWidth="1"/>
    <col min="4" max="4" width="5" bestFit="1" customWidth="1"/>
    <col min="5" max="5" width="9.5703125" bestFit="1" customWidth="1"/>
    <col min="7" max="7" width="6.5703125" bestFit="1" customWidth="1"/>
    <col min="8" max="8" width="2" bestFit="1" customWidth="1"/>
    <col min="10" max="10" width="14.5703125" bestFit="1" customWidth="1"/>
  </cols>
  <sheetData>
    <row r="2" spans="1:11" ht="15" x14ac:dyDescent="0.25">
      <c r="A2" s="37" t="s">
        <v>23</v>
      </c>
      <c r="B2" s="48" t="s">
        <v>181</v>
      </c>
      <c r="C2" s="50" t="s">
        <v>182</v>
      </c>
      <c r="D2" s="49" t="s">
        <v>183</v>
      </c>
      <c r="E2" s="49" t="s">
        <v>184</v>
      </c>
      <c r="F2" s="49" t="s">
        <v>180</v>
      </c>
      <c r="G2" s="49" t="s">
        <v>179</v>
      </c>
      <c r="J2" s="37" t="s">
        <v>23</v>
      </c>
      <c r="K2" s="49" t="s">
        <v>179</v>
      </c>
    </row>
    <row r="3" spans="1:11" x14ac:dyDescent="0.2">
      <c r="A3" s="35" t="s">
        <v>26</v>
      </c>
      <c r="B3" s="61">
        <f>D3/8.981</f>
        <v>6.4580781650150314</v>
      </c>
      <c r="C3" s="63">
        <f>((B3/(603/8.981))*100)</f>
        <v>9.618573797678275</v>
      </c>
      <c r="D3" s="116">
        <v>58</v>
      </c>
      <c r="E3" s="117">
        <v>74.211785068029016</v>
      </c>
      <c r="F3" s="117">
        <v>5.6561624649859938</v>
      </c>
      <c r="G3" s="63">
        <f t="shared" ref="G3:G29" si="0">((((D3/603)*100)+((E3/876.891)*100)+((F3/65.229)*100))/3)</f>
        <v>8.9176232510696085</v>
      </c>
      <c r="H3">
        <v>3</v>
      </c>
      <c r="J3" s="35" t="s">
        <v>27</v>
      </c>
      <c r="K3" s="63">
        <v>32.856209391691948</v>
      </c>
    </row>
    <row r="4" spans="1:11" x14ac:dyDescent="0.2">
      <c r="A4" s="35" t="s">
        <v>113</v>
      </c>
      <c r="B4" s="61">
        <f t="shared" ref="B4:B29" si="1">D4/8.981</f>
        <v>1.1134617525887986</v>
      </c>
      <c r="C4" s="63">
        <f t="shared" ref="C4:C29" si="2">((B4/(603/8.981))*100)</f>
        <v>1.6583747927031509</v>
      </c>
      <c r="D4" s="116">
        <v>10</v>
      </c>
      <c r="E4" s="117">
        <v>5.9167054265405588</v>
      </c>
      <c r="F4" s="117">
        <v>0.4664343009931245</v>
      </c>
      <c r="G4" s="63">
        <f t="shared" si="0"/>
        <v>1.0160611582989654</v>
      </c>
      <c r="J4" s="35" t="s">
        <v>28</v>
      </c>
      <c r="K4" s="63">
        <v>16.392750957610197</v>
      </c>
    </row>
    <row r="5" spans="1:11" x14ac:dyDescent="0.2">
      <c r="A5" s="35" t="s">
        <v>97</v>
      </c>
      <c r="B5" s="61">
        <f t="shared" si="1"/>
        <v>0.22269235051775971</v>
      </c>
      <c r="C5" s="63">
        <f t="shared" si="2"/>
        <v>0.33167495854063017</v>
      </c>
      <c r="D5" s="116">
        <v>2</v>
      </c>
      <c r="E5" s="117">
        <v>0.32964094461884996</v>
      </c>
      <c r="F5" s="117">
        <v>2.8854723707664884E-2</v>
      </c>
      <c r="G5" s="63">
        <f t="shared" si="0"/>
        <v>0.13783433444099086</v>
      </c>
      <c r="J5" s="35" t="s">
        <v>26</v>
      </c>
      <c r="K5" s="63">
        <v>8.9176232510696085</v>
      </c>
    </row>
    <row r="6" spans="1:11" x14ac:dyDescent="0.2">
      <c r="A6" s="35" t="s">
        <v>89</v>
      </c>
      <c r="B6" s="61">
        <f t="shared" si="1"/>
        <v>0.55673087629439932</v>
      </c>
      <c r="C6" s="63">
        <f t="shared" si="2"/>
        <v>0.82918739635157546</v>
      </c>
      <c r="D6" s="116">
        <v>5</v>
      </c>
      <c r="E6" s="117">
        <v>1.4321492671565317</v>
      </c>
      <c r="F6" s="117">
        <v>0.12009803921568628</v>
      </c>
      <c r="G6" s="63">
        <f t="shared" si="0"/>
        <v>0.39220873055026323</v>
      </c>
      <c r="J6" s="35" t="s">
        <v>11</v>
      </c>
      <c r="K6" s="63">
        <v>6.9883610692352436</v>
      </c>
    </row>
    <row r="7" spans="1:11" x14ac:dyDescent="0.2">
      <c r="A7" s="35" t="s">
        <v>27</v>
      </c>
      <c r="B7" s="61">
        <f t="shared" si="1"/>
        <v>10.132501948558067</v>
      </c>
      <c r="C7" s="63">
        <f t="shared" si="2"/>
        <v>15.091210613598674</v>
      </c>
      <c r="D7" s="116">
        <v>91</v>
      </c>
      <c r="E7" s="117">
        <v>371.97049473192499</v>
      </c>
      <c r="F7" s="117">
        <v>26.781838871912402</v>
      </c>
      <c r="G7" s="63">
        <f t="shared" si="0"/>
        <v>32.856209391691948</v>
      </c>
      <c r="H7">
        <v>1</v>
      </c>
      <c r="J7" s="35" t="s">
        <v>92</v>
      </c>
      <c r="K7" s="63">
        <v>5.8476056829870595</v>
      </c>
    </row>
    <row r="8" spans="1:11" x14ac:dyDescent="0.2">
      <c r="A8" s="35" t="s">
        <v>28</v>
      </c>
      <c r="B8" s="61">
        <f t="shared" si="1"/>
        <v>12.916156330030063</v>
      </c>
      <c r="C8" s="63">
        <f t="shared" si="2"/>
        <v>19.23714759535655</v>
      </c>
      <c r="D8" s="116">
        <v>116</v>
      </c>
      <c r="E8" s="117">
        <v>130.06548496115343</v>
      </c>
      <c r="F8" s="117">
        <v>9.8551454672778167</v>
      </c>
      <c r="G8" s="63">
        <f t="shared" si="0"/>
        <v>16.392750957610197</v>
      </c>
      <c r="H8">
        <v>2</v>
      </c>
      <c r="J8" s="35" t="s">
        <v>31</v>
      </c>
      <c r="K8" s="63">
        <v>5.6125634541025962</v>
      </c>
    </row>
    <row r="9" spans="1:11" x14ac:dyDescent="0.2">
      <c r="A9" s="35" t="s">
        <v>31</v>
      </c>
      <c r="B9" s="61">
        <f t="shared" si="1"/>
        <v>4.119808484578555</v>
      </c>
      <c r="C9" s="63">
        <f t="shared" si="2"/>
        <v>6.1359867330016584</v>
      </c>
      <c r="D9" s="116">
        <v>37</v>
      </c>
      <c r="E9" s="117">
        <v>46.483058749956996</v>
      </c>
      <c r="F9" s="117">
        <v>3.522894385026738</v>
      </c>
      <c r="G9" s="63">
        <f t="shared" si="0"/>
        <v>5.6125634541025962</v>
      </c>
      <c r="J9" s="35" t="s">
        <v>119</v>
      </c>
      <c r="K9" s="63">
        <v>3.9230486200362686</v>
      </c>
    </row>
    <row r="10" spans="1:11" x14ac:dyDescent="0.2">
      <c r="A10" s="35" t="s">
        <v>29</v>
      </c>
      <c r="B10" s="61">
        <f t="shared" si="1"/>
        <v>1.2248079278476784</v>
      </c>
      <c r="C10" s="63">
        <f t="shared" si="2"/>
        <v>1.8242122719734661</v>
      </c>
      <c r="D10" s="116">
        <v>11</v>
      </c>
      <c r="E10" s="117">
        <v>4.5564172527284388</v>
      </c>
      <c r="F10" s="117">
        <v>0.37054367201426031</v>
      </c>
      <c r="G10" s="63">
        <f t="shared" si="0"/>
        <v>0.97062952263718427</v>
      </c>
      <c r="J10" s="35" t="s">
        <v>106</v>
      </c>
      <c r="K10" s="63">
        <v>3.6634004984266242</v>
      </c>
    </row>
    <row r="11" spans="1:11" x14ac:dyDescent="0.2">
      <c r="A11" s="35" t="s">
        <v>30</v>
      </c>
      <c r="B11" s="61">
        <f t="shared" si="1"/>
        <v>3.4517314330252757</v>
      </c>
      <c r="C11" s="63">
        <f t="shared" si="2"/>
        <v>5.140961857379768</v>
      </c>
      <c r="D11" s="116">
        <v>31</v>
      </c>
      <c r="E11" s="117">
        <v>19.707604954220134</v>
      </c>
      <c r="F11" s="117">
        <v>1.5559587471352179</v>
      </c>
      <c r="G11" s="63">
        <f t="shared" si="0"/>
        <v>3.2579271136434769</v>
      </c>
      <c r="J11" s="35" t="s">
        <v>30</v>
      </c>
      <c r="K11" s="63">
        <v>3.2579271136434769</v>
      </c>
    </row>
    <row r="12" spans="1:11" x14ac:dyDescent="0.2">
      <c r="A12" s="35" t="s">
        <v>119</v>
      </c>
      <c r="B12" s="61">
        <f t="shared" si="1"/>
        <v>1.6701926288831979</v>
      </c>
      <c r="C12" s="63">
        <f t="shared" si="2"/>
        <v>2.4875621890547261</v>
      </c>
      <c r="D12" s="116">
        <v>15</v>
      </c>
      <c r="E12" s="117">
        <v>41.427033613920365</v>
      </c>
      <c r="F12" s="117">
        <v>2.9726652024446145</v>
      </c>
      <c r="G12" s="63">
        <f t="shared" si="0"/>
        <v>3.9230486200362686</v>
      </c>
      <c r="J12" s="35" t="s">
        <v>13</v>
      </c>
      <c r="K12" s="63">
        <v>3.0083768314449331</v>
      </c>
    </row>
    <row r="13" spans="1:11" x14ac:dyDescent="0.2">
      <c r="A13" s="35" t="s">
        <v>11</v>
      </c>
      <c r="B13" s="61">
        <f t="shared" si="1"/>
        <v>3.3403852577663957</v>
      </c>
      <c r="C13" s="63">
        <f t="shared" si="2"/>
        <v>4.9751243781094523</v>
      </c>
      <c r="D13" s="116">
        <v>30</v>
      </c>
      <c r="E13" s="117">
        <v>69.95742495107632</v>
      </c>
      <c r="F13" s="117">
        <v>5.2261904761904781</v>
      </c>
      <c r="G13" s="63">
        <f t="shared" si="0"/>
        <v>6.9883610692352436</v>
      </c>
      <c r="H13">
        <v>4</v>
      </c>
      <c r="J13" s="35" t="s">
        <v>35</v>
      </c>
      <c r="K13" s="63">
        <v>2.1123807377163257</v>
      </c>
    </row>
    <row r="14" spans="1:11" x14ac:dyDescent="0.2">
      <c r="A14" s="35" t="s">
        <v>10</v>
      </c>
      <c r="B14" s="61">
        <f t="shared" si="1"/>
        <v>1.1134617525887986</v>
      </c>
      <c r="C14" s="63">
        <f t="shared" si="2"/>
        <v>1.6583747927031509</v>
      </c>
      <c r="D14" s="116">
        <v>10</v>
      </c>
      <c r="E14" s="117">
        <v>3.1443333593816427</v>
      </c>
      <c r="F14" s="117">
        <v>0.2631700407435702</v>
      </c>
      <c r="G14" s="63">
        <f t="shared" si="0"/>
        <v>0.80680260675264936</v>
      </c>
      <c r="J14" s="35" t="s">
        <v>107</v>
      </c>
      <c r="K14" s="63">
        <v>1.125206917693568</v>
      </c>
    </row>
    <row r="15" spans="1:11" x14ac:dyDescent="0.2">
      <c r="A15" s="34" t="s">
        <v>32</v>
      </c>
      <c r="B15" s="61">
        <f t="shared" si="1"/>
        <v>0.11134617525887985</v>
      </c>
      <c r="C15" s="63">
        <f t="shared" si="2"/>
        <v>0.16583747927031509</v>
      </c>
      <c r="D15" s="116">
        <v>1</v>
      </c>
      <c r="E15" s="117">
        <v>0.11505633750415478</v>
      </c>
      <c r="F15" s="117">
        <v>1.0313216195569139E-2</v>
      </c>
      <c r="G15" s="63">
        <f t="shared" si="0"/>
        <v>6.492306753581073E-2</v>
      </c>
      <c r="J15" s="35" t="s">
        <v>113</v>
      </c>
      <c r="K15" s="63">
        <v>1.0160611582989654</v>
      </c>
    </row>
    <row r="16" spans="1:11" x14ac:dyDescent="0.2">
      <c r="A16" s="35" t="s">
        <v>33</v>
      </c>
      <c r="B16" s="61">
        <f t="shared" si="1"/>
        <v>0.11134617525887985</v>
      </c>
      <c r="C16" s="63">
        <f t="shared" si="2"/>
        <v>0.16583747927031509</v>
      </c>
      <c r="D16" s="116">
        <v>1</v>
      </c>
      <c r="E16" s="117">
        <v>0.30493235659601403</v>
      </c>
      <c r="F16" s="117">
        <v>2.585466004583652E-2</v>
      </c>
      <c r="G16" s="63">
        <f t="shared" si="0"/>
        <v>8.0082832012202246E-2</v>
      </c>
      <c r="J16" s="35" t="s">
        <v>29</v>
      </c>
      <c r="K16" s="63">
        <v>0.97062952263718427</v>
      </c>
    </row>
    <row r="17" spans="1:11" x14ac:dyDescent="0.2">
      <c r="A17" s="35" t="s">
        <v>96</v>
      </c>
      <c r="B17" s="61">
        <f t="shared" si="1"/>
        <v>0.11134617525887985</v>
      </c>
      <c r="C17" s="63">
        <f t="shared" si="2"/>
        <v>0.16583747927031509</v>
      </c>
      <c r="D17" s="116">
        <v>1</v>
      </c>
      <c r="E17" s="117">
        <v>0.29369715967786642</v>
      </c>
      <c r="F17" s="117">
        <v>2.4955436720142603E-2</v>
      </c>
      <c r="G17" s="63">
        <f t="shared" si="0"/>
        <v>7.9196226262846878E-2</v>
      </c>
      <c r="J17" s="35" t="s">
        <v>110</v>
      </c>
      <c r="K17" s="63">
        <v>0.95392813001703025</v>
      </c>
    </row>
    <row r="18" spans="1:11" x14ac:dyDescent="0.2">
      <c r="A18" s="35" t="s">
        <v>7</v>
      </c>
      <c r="B18" s="61">
        <f t="shared" si="1"/>
        <v>0.77942322681215903</v>
      </c>
      <c r="C18" s="63">
        <f t="shared" si="2"/>
        <v>1.1608623548922055</v>
      </c>
      <c r="D18" s="116">
        <v>7</v>
      </c>
      <c r="E18" s="117">
        <v>2.1922260847883677</v>
      </c>
      <c r="F18" s="117">
        <v>0.18053698752228164</v>
      </c>
      <c r="G18" s="63">
        <f t="shared" si="0"/>
        <v>0.56254543619251152</v>
      </c>
      <c r="J18" s="35" t="s">
        <v>10</v>
      </c>
      <c r="K18" s="63">
        <v>0.80680260675264936</v>
      </c>
    </row>
    <row r="19" spans="1:11" x14ac:dyDescent="0.2">
      <c r="A19" s="35" t="s">
        <v>110</v>
      </c>
      <c r="B19" s="61">
        <f t="shared" si="1"/>
        <v>1.1134617525887986</v>
      </c>
      <c r="C19" s="63">
        <f t="shared" si="2"/>
        <v>1.6583747927031509</v>
      </c>
      <c r="D19" s="116">
        <v>10</v>
      </c>
      <c r="E19" s="117">
        <v>5.138439629014564</v>
      </c>
      <c r="F19" s="117">
        <v>0.40274064171123003</v>
      </c>
      <c r="G19" s="63">
        <f t="shared" si="0"/>
        <v>0.95392813001703025</v>
      </c>
      <c r="J19" s="35" t="s">
        <v>94</v>
      </c>
      <c r="K19" s="63">
        <v>0.7881698411354231</v>
      </c>
    </row>
    <row r="20" spans="1:11" x14ac:dyDescent="0.2">
      <c r="A20" s="35" t="s">
        <v>107</v>
      </c>
      <c r="B20" s="61">
        <f t="shared" si="1"/>
        <v>1.8928849794009577</v>
      </c>
      <c r="C20" s="63">
        <f t="shared" si="2"/>
        <v>2.8192371475953566</v>
      </c>
      <c r="D20" s="116">
        <v>17</v>
      </c>
      <c r="E20" s="117">
        <v>2.2271099175364504</v>
      </c>
      <c r="F20" s="117">
        <v>0.19725617519735167</v>
      </c>
      <c r="G20" s="63">
        <f t="shared" si="0"/>
        <v>1.125206917693568</v>
      </c>
      <c r="J20" s="35" t="s">
        <v>7</v>
      </c>
      <c r="K20" s="63">
        <v>0.56254543619251152</v>
      </c>
    </row>
    <row r="21" spans="1:11" x14ac:dyDescent="0.2">
      <c r="A21" s="35" t="s">
        <v>94</v>
      </c>
      <c r="B21" s="61">
        <f t="shared" si="1"/>
        <v>1.3361541031065582</v>
      </c>
      <c r="C21" s="63">
        <f t="shared" si="2"/>
        <v>1.9900497512437811</v>
      </c>
      <c r="D21" s="116">
        <v>12</v>
      </c>
      <c r="E21" s="117">
        <v>1.4941849373589595</v>
      </c>
      <c r="F21" s="117">
        <v>0.13310892538833718</v>
      </c>
      <c r="G21" s="63">
        <f t="shared" si="0"/>
        <v>0.7881698411354231</v>
      </c>
      <c r="J21" s="35" t="s">
        <v>89</v>
      </c>
      <c r="K21" s="63">
        <v>0.39220873055026323</v>
      </c>
    </row>
    <row r="22" spans="1:11" x14ac:dyDescent="0.2">
      <c r="A22" s="35" t="s">
        <v>35</v>
      </c>
      <c r="B22" s="61">
        <f t="shared" si="1"/>
        <v>2.2269235051775973</v>
      </c>
      <c r="C22" s="63">
        <f t="shared" si="2"/>
        <v>3.3167495854063018</v>
      </c>
      <c r="D22" s="116">
        <v>20</v>
      </c>
      <c r="E22" s="117">
        <v>12.798372438581589</v>
      </c>
      <c r="F22" s="117">
        <v>1.0181436210847976</v>
      </c>
      <c r="G22" s="63">
        <f t="shared" si="0"/>
        <v>2.1123807377163257</v>
      </c>
      <c r="J22" s="35" t="s">
        <v>116</v>
      </c>
      <c r="K22" s="63">
        <v>0.30114103328117409</v>
      </c>
    </row>
    <row r="23" spans="1:11" x14ac:dyDescent="0.2">
      <c r="A23" s="35" t="s">
        <v>116</v>
      </c>
      <c r="B23" s="61">
        <f t="shared" si="1"/>
        <v>0.44538470103551941</v>
      </c>
      <c r="C23" s="63">
        <f t="shared" si="2"/>
        <v>0.66334991708126034</v>
      </c>
      <c r="D23" s="116">
        <v>4</v>
      </c>
      <c r="E23" s="117">
        <v>0.98426584089659575</v>
      </c>
      <c r="F23" s="117">
        <v>8.3381079704609118E-2</v>
      </c>
      <c r="G23" s="63">
        <f t="shared" si="0"/>
        <v>0.30114103328117409</v>
      </c>
      <c r="J23" s="35" t="s">
        <v>97</v>
      </c>
      <c r="K23" s="63">
        <v>0.13783433444099086</v>
      </c>
    </row>
    <row r="24" spans="1:11" x14ac:dyDescent="0.2">
      <c r="A24" s="35" t="s">
        <v>92</v>
      </c>
      <c r="B24" s="61">
        <f t="shared" si="1"/>
        <v>6.3467319897561518</v>
      </c>
      <c r="C24" s="63">
        <f t="shared" si="2"/>
        <v>9.4527363184079594</v>
      </c>
      <c r="D24" s="116">
        <v>57</v>
      </c>
      <c r="E24" s="117">
        <v>34.278156553862608</v>
      </c>
      <c r="F24" s="117">
        <v>2.7272408963585439</v>
      </c>
      <c r="G24" s="63">
        <f t="shared" si="0"/>
        <v>5.8476056829870595</v>
      </c>
      <c r="J24" s="35" t="s">
        <v>33</v>
      </c>
      <c r="K24" s="63">
        <v>8.0082832012202246E-2</v>
      </c>
    </row>
    <row r="25" spans="1:11" x14ac:dyDescent="0.2">
      <c r="A25" s="35" t="s">
        <v>112</v>
      </c>
      <c r="B25" s="61">
        <f t="shared" si="1"/>
        <v>0.11134617525887985</v>
      </c>
      <c r="C25" s="63">
        <f t="shared" si="2"/>
        <v>0.16583747927031509</v>
      </c>
      <c r="D25" s="116">
        <v>1</v>
      </c>
      <c r="E25" s="117">
        <v>0.18469565680810318</v>
      </c>
      <c r="F25" s="117">
        <v>1.611440030557678E-2</v>
      </c>
      <c r="G25" s="63">
        <f t="shared" si="0"/>
        <v>7.0534794967627837E-2</v>
      </c>
      <c r="J25" s="35" t="s">
        <v>96</v>
      </c>
      <c r="K25" s="63">
        <v>7.9196226262846878E-2</v>
      </c>
    </row>
    <row r="26" spans="1:11" x14ac:dyDescent="0.2">
      <c r="A26" s="35" t="s">
        <v>13</v>
      </c>
      <c r="B26" s="61">
        <f t="shared" si="1"/>
        <v>4.4538470103551946</v>
      </c>
      <c r="C26" s="63">
        <f t="shared" si="2"/>
        <v>6.6334991708126037</v>
      </c>
      <c r="D26" s="116">
        <v>40</v>
      </c>
      <c r="E26" s="117">
        <v>9.8056480620559316</v>
      </c>
      <c r="F26" s="117">
        <v>0.83062770562770549</v>
      </c>
      <c r="G26" s="63">
        <f t="shared" si="0"/>
        <v>3.0083768314449331</v>
      </c>
      <c r="J26" s="35" t="s">
        <v>112</v>
      </c>
      <c r="K26" s="63">
        <v>7.0534794967627837E-2</v>
      </c>
    </row>
    <row r="27" spans="1:11" x14ac:dyDescent="0.2">
      <c r="A27" s="35" t="s">
        <v>100</v>
      </c>
      <c r="B27" s="61">
        <f t="shared" si="1"/>
        <v>0.11134617525887985</v>
      </c>
      <c r="C27" s="63">
        <f t="shared" si="2"/>
        <v>0.16583747927031509</v>
      </c>
      <c r="D27" s="116">
        <v>1</v>
      </c>
      <c r="E27" s="117">
        <v>0.18469565680810318</v>
      </c>
      <c r="F27" s="117">
        <v>1.611440030557678E-2</v>
      </c>
      <c r="G27" s="63">
        <f t="shared" si="0"/>
        <v>7.0534794967627837E-2</v>
      </c>
      <c r="J27" s="35" t="s">
        <v>100</v>
      </c>
      <c r="K27" s="63">
        <v>7.0534794967627837E-2</v>
      </c>
    </row>
    <row r="28" spans="1:11" x14ac:dyDescent="0.2">
      <c r="A28" s="35" t="s">
        <v>106</v>
      </c>
      <c r="B28" s="61">
        <f t="shared" si="1"/>
        <v>1.6701926288831979</v>
      </c>
      <c r="C28" s="63">
        <f t="shared" si="2"/>
        <v>2.4875621890547261</v>
      </c>
      <c r="D28" s="116">
        <v>15</v>
      </c>
      <c r="E28" s="117">
        <v>37.687345673350769</v>
      </c>
      <c r="F28" s="117">
        <v>2.7427505092946269</v>
      </c>
      <c r="G28" s="63">
        <f t="shared" si="0"/>
        <v>3.6634004984266242</v>
      </c>
      <c r="J28" s="35" t="s">
        <v>32</v>
      </c>
      <c r="K28" s="63">
        <v>6.492306753581073E-2</v>
      </c>
    </row>
    <row r="29" spans="1:11" ht="15" x14ac:dyDescent="0.25">
      <c r="A29" s="39" t="s">
        <v>171</v>
      </c>
      <c r="B29" s="62">
        <f t="shared" si="1"/>
        <v>67.141743681104558</v>
      </c>
      <c r="C29" s="64">
        <f t="shared" si="2"/>
        <v>100</v>
      </c>
      <c r="D29" s="127">
        <v>603</v>
      </c>
      <c r="E29" s="120">
        <v>876.8909595855481</v>
      </c>
      <c r="F29" s="120">
        <v>65.229095047109737</v>
      </c>
      <c r="G29" s="64">
        <f t="shared" si="0"/>
        <v>100.00004703471018</v>
      </c>
    </row>
  </sheetData>
  <sortState ref="J3:K28">
    <sortCondition descending="1" ref="K3:K28"/>
  </sortState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51"/>
  <sheetViews>
    <sheetView zoomScale="70" zoomScaleNormal="70" workbookViewId="0">
      <selection activeCell="E28" sqref="E28"/>
    </sheetView>
  </sheetViews>
  <sheetFormatPr defaultRowHeight="12.75" x14ac:dyDescent="0.2"/>
  <cols>
    <col min="1" max="1" width="37.5703125" bestFit="1" customWidth="1"/>
    <col min="2" max="2" width="14.140625" bestFit="1" customWidth="1"/>
    <col min="3" max="3" width="4.85546875" customWidth="1"/>
    <col min="4" max="4" width="6.42578125" customWidth="1"/>
    <col min="7" max="7" width="14.42578125" bestFit="1" customWidth="1"/>
    <col min="8" max="8" width="33.140625" bestFit="1" customWidth="1"/>
    <col min="9" max="9" width="14.140625" bestFit="1" customWidth="1"/>
    <col min="10" max="10" width="7.28515625" customWidth="1"/>
    <col min="11" max="11" width="6.42578125" customWidth="1"/>
    <col min="12" max="12" width="10" bestFit="1" customWidth="1"/>
  </cols>
  <sheetData>
    <row r="1" spans="1:16" ht="15" x14ac:dyDescent="0.2">
      <c r="G1" s="135" t="s">
        <v>23</v>
      </c>
      <c r="H1" s="78" t="s">
        <v>5</v>
      </c>
      <c r="I1" s="78" t="s">
        <v>24</v>
      </c>
      <c r="J1" s="78" t="s">
        <v>56</v>
      </c>
      <c r="K1" s="78" t="s">
        <v>51</v>
      </c>
      <c r="L1" s="78" t="s">
        <v>225</v>
      </c>
    </row>
    <row r="2" spans="1:16" ht="15" x14ac:dyDescent="0.25">
      <c r="A2" s="85" t="s">
        <v>5</v>
      </c>
      <c r="B2" s="85" t="s">
        <v>139</v>
      </c>
      <c r="C2" s="85" t="s">
        <v>170</v>
      </c>
      <c r="D2" s="85" t="s">
        <v>216</v>
      </c>
      <c r="F2">
        <v>1</v>
      </c>
      <c r="G2" s="136" t="s">
        <v>29</v>
      </c>
      <c r="H2" s="75" t="s">
        <v>226</v>
      </c>
      <c r="I2" s="75" t="s">
        <v>46</v>
      </c>
      <c r="J2" s="76"/>
      <c r="K2" s="76">
        <v>2</v>
      </c>
      <c r="L2" s="76"/>
    </row>
    <row r="3" spans="1:16" ht="15" x14ac:dyDescent="0.25">
      <c r="A3" s="82" t="s">
        <v>231</v>
      </c>
      <c r="B3" s="82" t="s">
        <v>14</v>
      </c>
      <c r="C3" s="82">
        <v>408</v>
      </c>
      <c r="D3" s="86">
        <v>21.947283485745025</v>
      </c>
      <c r="E3">
        <v>1</v>
      </c>
      <c r="F3">
        <v>2</v>
      </c>
      <c r="G3" s="136" t="s">
        <v>113</v>
      </c>
      <c r="H3" s="75" t="s">
        <v>227</v>
      </c>
      <c r="I3" s="75" t="s">
        <v>83</v>
      </c>
      <c r="J3" s="76"/>
      <c r="K3" s="76">
        <v>1</v>
      </c>
      <c r="L3" s="76"/>
    </row>
    <row r="4" spans="1:16" ht="15" x14ac:dyDescent="0.25">
      <c r="A4" s="82" t="s">
        <v>233</v>
      </c>
      <c r="B4" s="82" t="s">
        <v>47</v>
      </c>
      <c r="C4" s="82">
        <v>363</v>
      </c>
      <c r="D4" s="86">
        <v>19.526627218934912</v>
      </c>
      <c r="E4">
        <v>2</v>
      </c>
      <c r="F4">
        <v>3</v>
      </c>
      <c r="G4" s="136" t="s">
        <v>100</v>
      </c>
      <c r="H4" s="75" t="s">
        <v>228</v>
      </c>
      <c r="I4" s="75" t="s">
        <v>67</v>
      </c>
      <c r="J4" s="76"/>
      <c r="K4" s="76">
        <v>1</v>
      </c>
      <c r="L4" s="76"/>
    </row>
    <row r="5" spans="1:16" ht="15" x14ac:dyDescent="0.25">
      <c r="A5" s="82" t="s">
        <v>255</v>
      </c>
      <c r="B5" s="82" t="s">
        <v>65</v>
      </c>
      <c r="C5" s="82">
        <v>165</v>
      </c>
      <c r="D5" s="86">
        <v>8.8757396449704142</v>
      </c>
      <c r="E5">
        <v>3</v>
      </c>
      <c r="F5">
        <v>4</v>
      </c>
      <c r="G5" s="136" t="s">
        <v>30</v>
      </c>
      <c r="H5" s="75" t="s">
        <v>229</v>
      </c>
      <c r="I5" s="75" t="s">
        <v>73</v>
      </c>
      <c r="J5" s="76"/>
      <c r="K5" s="76">
        <v>4</v>
      </c>
      <c r="L5" s="76"/>
    </row>
    <row r="6" spans="1:16" ht="15" x14ac:dyDescent="0.25">
      <c r="A6" s="82" t="s">
        <v>244</v>
      </c>
      <c r="B6" s="82" t="s">
        <v>53</v>
      </c>
      <c r="C6" s="82">
        <v>114</v>
      </c>
      <c r="D6" s="86">
        <v>6.1323292092522861</v>
      </c>
      <c r="F6">
        <v>5</v>
      </c>
      <c r="G6" s="136" t="s">
        <v>89</v>
      </c>
      <c r="H6" s="75" t="s">
        <v>230</v>
      </c>
      <c r="I6" s="75" t="s">
        <v>88</v>
      </c>
      <c r="J6" s="76"/>
      <c r="K6" s="76">
        <v>3</v>
      </c>
      <c r="L6" s="76"/>
    </row>
    <row r="7" spans="1:16" ht="15" x14ac:dyDescent="0.25">
      <c r="A7" s="82" t="s">
        <v>252</v>
      </c>
      <c r="B7" s="82" t="s">
        <v>104</v>
      </c>
      <c r="C7" s="82">
        <v>92</v>
      </c>
      <c r="D7" s="86">
        <v>4.9488972565895644</v>
      </c>
      <c r="F7">
        <v>6</v>
      </c>
      <c r="G7" s="136" t="s">
        <v>113</v>
      </c>
      <c r="H7" s="75" t="s">
        <v>232</v>
      </c>
      <c r="I7" s="75" t="s">
        <v>55</v>
      </c>
      <c r="J7" s="76"/>
      <c r="K7" s="76">
        <v>4</v>
      </c>
      <c r="L7" s="76"/>
    </row>
    <row r="8" spans="1:16" ht="15" x14ac:dyDescent="0.25">
      <c r="A8" s="82" t="s">
        <v>245</v>
      </c>
      <c r="B8" s="82" t="s">
        <v>15</v>
      </c>
      <c r="C8" s="82">
        <v>85</v>
      </c>
      <c r="D8" s="86">
        <v>4.5723507261968797</v>
      </c>
      <c r="F8">
        <v>7</v>
      </c>
      <c r="G8" s="136" t="s">
        <v>107</v>
      </c>
      <c r="H8" s="75" t="s">
        <v>235</v>
      </c>
      <c r="I8" s="75" t="s">
        <v>50</v>
      </c>
      <c r="J8" s="76"/>
      <c r="K8" s="76">
        <v>10</v>
      </c>
      <c r="L8" s="76"/>
      <c r="M8">
        <v>4</v>
      </c>
    </row>
    <row r="9" spans="1:16" ht="15" x14ac:dyDescent="0.25">
      <c r="A9" s="82" t="s">
        <v>226</v>
      </c>
      <c r="B9" s="82" t="s">
        <v>46</v>
      </c>
      <c r="C9" s="82">
        <v>69</v>
      </c>
      <c r="D9" s="86">
        <v>3.7116729424421733</v>
      </c>
      <c r="F9">
        <v>8</v>
      </c>
      <c r="G9" s="136" t="s">
        <v>7</v>
      </c>
      <c r="H9" s="75" t="s">
        <v>236</v>
      </c>
      <c r="I9" s="75" t="s">
        <v>54</v>
      </c>
      <c r="J9" s="76"/>
      <c r="K9" s="76">
        <v>1</v>
      </c>
      <c r="L9" s="76"/>
    </row>
    <row r="10" spans="1:16" ht="15" x14ac:dyDescent="0.25">
      <c r="A10" s="82" t="s">
        <v>243</v>
      </c>
      <c r="B10" s="82" t="s">
        <v>63</v>
      </c>
      <c r="C10" s="82">
        <v>63</v>
      </c>
      <c r="D10" s="86">
        <v>3.3889187735341579</v>
      </c>
      <c r="F10">
        <v>9</v>
      </c>
      <c r="G10" s="136" t="s">
        <v>35</v>
      </c>
      <c r="H10" s="75" t="s">
        <v>237</v>
      </c>
      <c r="I10" s="75" t="s">
        <v>115</v>
      </c>
      <c r="J10" s="76"/>
      <c r="K10" s="76">
        <v>4</v>
      </c>
      <c r="L10" s="76"/>
      <c r="P10" s="129"/>
    </row>
    <row r="11" spans="1:16" ht="15" x14ac:dyDescent="0.25">
      <c r="A11" s="82" t="s">
        <v>251</v>
      </c>
      <c r="B11" s="82" t="s">
        <v>80</v>
      </c>
      <c r="C11" s="82">
        <v>54</v>
      </c>
      <c r="D11" s="86">
        <v>2.9047875201721354</v>
      </c>
      <c r="F11">
        <v>10</v>
      </c>
      <c r="G11" s="136" t="s">
        <v>13</v>
      </c>
      <c r="H11" s="75" t="s">
        <v>238</v>
      </c>
      <c r="I11" s="75" t="s">
        <v>9</v>
      </c>
      <c r="J11" s="76"/>
      <c r="K11" s="76">
        <v>29</v>
      </c>
      <c r="L11" s="76">
        <v>7</v>
      </c>
      <c r="M11">
        <v>1</v>
      </c>
      <c r="N11" s="134"/>
    </row>
    <row r="12" spans="1:16" ht="15" x14ac:dyDescent="0.25">
      <c r="A12" s="82" t="s">
        <v>238</v>
      </c>
      <c r="B12" s="82" t="s">
        <v>9</v>
      </c>
      <c r="C12" s="82">
        <v>48</v>
      </c>
      <c r="D12" s="86">
        <v>2.5820333512641205</v>
      </c>
      <c r="F12">
        <v>11</v>
      </c>
      <c r="G12" s="136" t="s">
        <v>116</v>
      </c>
      <c r="H12" s="75" t="s">
        <v>240</v>
      </c>
      <c r="I12" s="75" t="s">
        <v>85</v>
      </c>
      <c r="J12" s="76"/>
      <c r="K12" s="76">
        <v>3</v>
      </c>
      <c r="L12" s="76"/>
    </row>
    <row r="13" spans="1:16" ht="15" x14ac:dyDescent="0.25">
      <c r="A13" s="82" t="s">
        <v>254</v>
      </c>
      <c r="B13" s="82" t="s">
        <v>111</v>
      </c>
      <c r="C13" s="82">
        <v>46</v>
      </c>
      <c r="D13" s="86">
        <v>2.4744486282947822</v>
      </c>
      <c r="F13">
        <v>12</v>
      </c>
      <c r="G13" s="136" t="s">
        <v>94</v>
      </c>
      <c r="H13" s="75" t="s">
        <v>242</v>
      </c>
      <c r="I13" s="75" t="s">
        <v>99</v>
      </c>
      <c r="J13" s="76"/>
      <c r="K13" s="76">
        <v>12</v>
      </c>
      <c r="L13" s="76"/>
      <c r="M13">
        <v>3</v>
      </c>
    </row>
    <row r="14" spans="1:16" ht="15" x14ac:dyDescent="0.25">
      <c r="A14" s="82" t="s">
        <v>241</v>
      </c>
      <c r="B14" s="82" t="s">
        <v>6</v>
      </c>
      <c r="C14" s="82">
        <v>32</v>
      </c>
      <c r="D14" s="86">
        <v>1.7213555675094137</v>
      </c>
      <c r="F14">
        <v>13</v>
      </c>
      <c r="G14" s="136" t="s">
        <v>92</v>
      </c>
      <c r="H14" s="75" t="s">
        <v>243</v>
      </c>
      <c r="I14" s="75" t="s">
        <v>63</v>
      </c>
      <c r="J14" s="76"/>
      <c r="K14" s="76">
        <v>1</v>
      </c>
      <c r="L14" s="76">
        <v>1</v>
      </c>
    </row>
    <row r="15" spans="1:16" ht="15" x14ac:dyDescent="0.25">
      <c r="A15" s="82" t="s">
        <v>235</v>
      </c>
      <c r="B15" s="82" t="s">
        <v>50</v>
      </c>
      <c r="C15" s="82">
        <v>32</v>
      </c>
      <c r="D15" s="86">
        <v>1.7213555675094137</v>
      </c>
      <c r="F15">
        <v>14</v>
      </c>
      <c r="G15" s="136" t="s">
        <v>27</v>
      </c>
      <c r="H15" s="75" t="s">
        <v>244</v>
      </c>
      <c r="I15" s="75" t="s">
        <v>53</v>
      </c>
      <c r="J15" s="76"/>
      <c r="K15" s="76">
        <v>1</v>
      </c>
      <c r="L15" s="76"/>
      <c r="P15" s="129"/>
    </row>
    <row r="16" spans="1:16" ht="15" x14ac:dyDescent="0.25">
      <c r="A16" s="82" t="s">
        <v>261</v>
      </c>
      <c r="B16" s="82" t="s">
        <v>49</v>
      </c>
      <c r="C16" s="82">
        <v>24</v>
      </c>
      <c r="D16" s="86">
        <v>1.2910166756320602</v>
      </c>
      <c r="F16">
        <v>15</v>
      </c>
      <c r="G16" s="136" t="s">
        <v>26</v>
      </c>
      <c r="H16" s="75" t="s">
        <v>245</v>
      </c>
      <c r="I16" s="75" t="s">
        <v>15</v>
      </c>
      <c r="J16" s="76"/>
      <c r="K16" s="76">
        <v>18</v>
      </c>
      <c r="L16" s="76"/>
      <c r="M16">
        <v>2</v>
      </c>
    </row>
    <row r="17" spans="1:14" ht="15" x14ac:dyDescent="0.25">
      <c r="A17" s="82" t="s">
        <v>256</v>
      </c>
      <c r="B17" s="82" t="s">
        <v>66</v>
      </c>
      <c r="C17" s="82">
        <v>19</v>
      </c>
      <c r="D17" s="86">
        <v>1.0220548682087143</v>
      </c>
      <c r="F17">
        <v>16</v>
      </c>
      <c r="G17" s="136" t="s">
        <v>11</v>
      </c>
      <c r="H17" s="75" t="s">
        <v>246</v>
      </c>
      <c r="I17" s="75" t="s">
        <v>69</v>
      </c>
      <c r="J17" s="76">
        <v>1</v>
      </c>
      <c r="K17" s="76">
        <v>1</v>
      </c>
      <c r="L17" s="76"/>
    </row>
    <row r="18" spans="1:14" ht="15" x14ac:dyDescent="0.25">
      <c r="A18" s="82" t="s">
        <v>236</v>
      </c>
      <c r="B18" s="82" t="s">
        <v>54</v>
      </c>
      <c r="C18" s="82">
        <v>19</v>
      </c>
      <c r="D18" s="86">
        <v>1.0220548682087143</v>
      </c>
      <c r="F18">
        <v>17</v>
      </c>
      <c r="G18" s="136" t="s">
        <v>106</v>
      </c>
      <c r="H18" s="75" t="s">
        <v>247</v>
      </c>
      <c r="I18" s="75" t="s">
        <v>77</v>
      </c>
      <c r="J18" s="76"/>
      <c r="K18" s="76"/>
      <c r="L18" s="76">
        <v>9</v>
      </c>
    </row>
    <row r="19" spans="1:14" ht="15" x14ac:dyDescent="0.25">
      <c r="A19" s="82" t="s">
        <v>253</v>
      </c>
      <c r="B19" s="82" t="s">
        <v>105</v>
      </c>
      <c r="C19" s="82">
        <v>16</v>
      </c>
      <c r="D19" s="86">
        <v>0.86067778375470683</v>
      </c>
      <c r="F19">
        <v>18</v>
      </c>
      <c r="G19" s="136" t="s">
        <v>119</v>
      </c>
      <c r="H19" s="75" t="s">
        <v>248</v>
      </c>
      <c r="I19" s="75" t="s">
        <v>75</v>
      </c>
      <c r="J19" s="76"/>
      <c r="K19" s="76">
        <v>4</v>
      </c>
      <c r="L19" s="76"/>
    </row>
    <row r="20" spans="1:14" ht="15" x14ac:dyDescent="0.25">
      <c r="A20" s="82" t="s">
        <v>229</v>
      </c>
      <c r="B20" s="82" t="s">
        <v>73</v>
      </c>
      <c r="C20" s="82">
        <v>16</v>
      </c>
      <c r="D20" s="86">
        <v>0.86067778375470683</v>
      </c>
      <c r="G20" s="182" t="s">
        <v>138</v>
      </c>
      <c r="H20" s="182"/>
      <c r="I20" s="182"/>
      <c r="J20" s="77">
        <f>SUM(J2:J19)</f>
        <v>1</v>
      </c>
      <c r="K20" s="77">
        <f>SUM(K2:K19)</f>
        <v>99</v>
      </c>
      <c r="L20" s="77">
        <f>SUM(L2:L19)</f>
        <v>17</v>
      </c>
      <c r="M20" s="130">
        <v>0.19</v>
      </c>
      <c r="N20" s="1" t="s">
        <v>1416</v>
      </c>
    </row>
    <row r="21" spans="1:14" ht="15" x14ac:dyDescent="0.25">
      <c r="A21" s="82" t="s">
        <v>248</v>
      </c>
      <c r="B21" s="82" t="s">
        <v>75</v>
      </c>
      <c r="C21" s="82">
        <v>15</v>
      </c>
      <c r="D21" s="86">
        <v>0.80688542227003768</v>
      </c>
    </row>
    <row r="22" spans="1:14" ht="15" x14ac:dyDescent="0.25">
      <c r="A22" s="82" t="s">
        <v>234</v>
      </c>
      <c r="B22" s="82" t="s">
        <v>59</v>
      </c>
      <c r="C22" s="82">
        <v>15</v>
      </c>
      <c r="D22" s="86">
        <v>0.80688542227003768</v>
      </c>
    </row>
    <row r="23" spans="1:14" ht="15" x14ac:dyDescent="0.25">
      <c r="A23" s="82" t="s">
        <v>267</v>
      </c>
      <c r="B23" s="82" t="s">
        <v>103</v>
      </c>
      <c r="C23" s="82">
        <v>15</v>
      </c>
      <c r="D23" s="86">
        <v>0.80688542227003768</v>
      </c>
    </row>
    <row r="24" spans="1:14" ht="15" x14ac:dyDescent="0.25">
      <c r="A24" s="82" t="s">
        <v>247</v>
      </c>
      <c r="B24" s="82" t="s">
        <v>77</v>
      </c>
      <c r="C24" s="82">
        <v>15</v>
      </c>
      <c r="D24" s="86">
        <v>0.80688542227003768</v>
      </c>
      <c r="J24" s="129"/>
    </row>
    <row r="25" spans="1:14" ht="15" x14ac:dyDescent="0.25">
      <c r="A25" s="82" t="s">
        <v>232</v>
      </c>
      <c r="B25" s="82" t="s">
        <v>55</v>
      </c>
      <c r="C25" s="82">
        <v>14</v>
      </c>
      <c r="D25" s="86">
        <v>0.75309306078536853</v>
      </c>
    </row>
    <row r="26" spans="1:14" ht="15" x14ac:dyDescent="0.25">
      <c r="A26" s="82" t="s">
        <v>237</v>
      </c>
      <c r="B26" s="82" t="s">
        <v>115</v>
      </c>
      <c r="C26" s="82">
        <v>14</v>
      </c>
      <c r="D26" s="86">
        <v>0.75309306078536853</v>
      </c>
    </row>
    <row r="27" spans="1:14" ht="15" x14ac:dyDescent="0.25">
      <c r="A27" s="82" t="s">
        <v>242</v>
      </c>
      <c r="B27" s="82" t="s">
        <v>99</v>
      </c>
      <c r="C27" s="82">
        <v>12</v>
      </c>
      <c r="D27" s="86">
        <v>0.64550833781603012</v>
      </c>
    </row>
    <row r="28" spans="1:14" ht="15" x14ac:dyDescent="0.25">
      <c r="A28" s="82" t="s">
        <v>228</v>
      </c>
      <c r="B28" s="82" t="s">
        <v>67</v>
      </c>
      <c r="C28" s="82">
        <v>11</v>
      </c>
      <c r="D28" s="86">
        <v>0.59171597633136097</v>
      </c>
    </row>
    <row r="29" spans="1:14" ht="15" x14ac:dyDescent="0.25">
      <c r="A29" s="82" t="s">
        <v>250</v>
      </c>
      <c r="B29" s="82" t="s">
        <v>8</v>
      </c>
      <c r="C29" s="82">
        <v>10</v>
      </c>
      <c r="D29" s="86">
        <v>0.53792361484669182</v>
      </c>
    </row>
    <row r="30" spans="1:14" ht="15" x14ac:dyDescent="0.25">
      <c r="A30" s="82" t="s">
        <v>246</v>
      </c>
      <c r="B30" s="82" t="s">
        <v>69</v>
      </c>
      <c r="C30" s="82">
        <v>10</v>
      </c>
      <c r="D30" s="86">
        <v>0.53792361484669182</v>
      </c>
    </row>
    <row r="31" spans="1:14" ht="15" x14ac:dyDescent="0.25">
      <c r="A31" s="82" t="s">
        <v>263</v>
      </c>
      <c r="B31" s="82" t="s">
        <v>61</v>
      </c>
      <c r="C31" s="82">
        <v>8</v>
      </c>
      <c r="D31" s="86">
        <v>0.43033889187735341</v>
      </c>
    </row>
    <row r="32" spans="1:14" ht="15" x14ac:dyDescent="0.25">
      <c r="A32" s="82" t="s">
        <v>260</v>
      </c>
      <c r="B32" s="82" t="s">
        <v>62</v>
      </c>
      <c r="C32" s="82">
        <v>6</v>
      </c>
      <c r="D32" s="86">
        <v>0.32275416890801506</v>
      </c>
    </row>
    <row r="33" spans="1:4" ht="15" x14ac:dyDescent="0.25">
      <c r="A33" s="82" t="s">
        <v>269</v>
      </c>
      <c r="B33" s="82" t="s">
        <v>117</v>
      </c>
      <c r="C33" s="82">
        <v>6</v>
      </c>
      <c r="D33" s="86">
        <v>0.32275416890801506</v>
      </c>
    </row>
    <row r="34" spans="1:4" ht="15" x14ac:dyDescent="0.25">
      <c r="A34" s="82" t="s">
        <v>230</v>
      </c>
      <c r="B34" s="82" t="s">
        <v>88</v>
      </c>
      <c r="C34" s="82">
        <v>5</v>
      </c>
      <c r="D34" s="86">
        <v>0.26896180742334591</v>
      </c>
    </row>
    <row r="35" spans="1:4" ht="15" x14ac:dyDescent="0.25">
      <c r="A35" s="82" t="s">
        <v>268</v>
      </c>
      <c r="B35" s="82" t="s">
        <v>71</v>
      </c>
      <c r="C35" s="82">
        <v>5</v>
      </c>
      <c r="D35" s="86">
        <v>0.26896180742334591</v>
      </c>
    </row>
    <row r="36" spans="1:4" ht="15" x14ac:dyDescent="0.25">
      <c r="A36" s="82" t="s">
        <v>239</v>
      </c>
      <c r="B36" s="82" t="s">
        <v>57</v>
      </c>
      <c r="C36" s="82">
        <v>4</v>
      </c>
      <c r="D36" s="86">
        <v>0.21516944593867671</v>
      </c>
    </row>
    <row r="37" spans="1:4" ht="15" x14ac:dyDescent="0.25">
      <c r="A37" s="82" t="s">
        <v>266</v>
      </c>
      <c r="B37" s="82" t="s">
        <v>68</v>
      </c>
      <c r="C37" s="82">
        <v>4</v>
      </c>
      <c r="D37" s="86">
        <v>0.21516944593867671</v>
      </c>
    </row>
    <row r="38" spans="1:4" ht="15" x14ac:dyDescent="0.25">
      <c r="A38" s="82" t="s">
        <v>257</v>
      </c>
      <c r="B38" s="82" t="s">
        <v>58</v>
      </c>
      <c r="C38" s="82">
        <v>3</v>
      </c>
      <c r="D38" s="86">
        <v>0.16137708445400753</v>
      </c>
    </row>
    <row r="39" spans="1:4" ht="15" x14ac:dyDescent="0.25">
      <c r="A39" s="82" t="s">
        <v>262</v>
      </c>
      <c r="B39" s="82" t="s">
        <v>60</v>
      </c>
      <c r="C39" s="82">
        <v>3</v>
      </c>
      <c r="D39" s="86">
        <v>0.16137708445400753</v>
      </c>
    </row>
    <row r="40" spans="1:4" ht="15" x14ac:dyDescent="0.25">
      <c r="A40" s="82" t="s">
        <v>240</v>
      </c>
      <c r="B40" s="82" t="s">
        <v>85</v>
      </c>
      <c r="C40" s="82">
        <v>3</v>
      </c>
      <c r="D40" s="86">
        <v>0.16137708445400753</v>
      </c>
    </row>
    <row r="41" spans="1:4" ht="15" x14ac:dyDescent="0.25">
      <c r="A41" s="82" t="s">
        <v>272</v>
      </c>
      <c r="B41" s="82" t="s">
        <v>70</v>
      </c>
      <c r="C41" s="82">
        <v>3</v>
      </c>
      <c r="D41" s="86">
        <v>0.16137708445400753</v>
      </c>
    </row>
    <row r="42" spans="1:4" ht="15" x14ac:dyDescent="0.25">
      <c r="A42" s="82" t="s">
        <v>273</v>
      </c>
      <c r="B42" s="82" t="s">
        <v>72</v>
      </c>
      <c r="C42" s="82">
        <v>3</v>
      </c>
      <c r="D42" s="86">
        <v>0.16137708445400753</v>
      </c>
    </row>
    <row r="43" spans="1:4" ht="15" x14ac:dyDescent="0.25">
      <c r="A43" s="82" t="s">
        <v>249</v>
      </c>
      <c r="B43" s="82" t="s">
        <v>78</v>
      </c>
      <c r="C43" s="82">
        <v>2</v>
      </c>
      <c r="D43" s="86">
        <v>0.10758472296933835</v>
      </c>
    </row>
    <row r="44" spans="1:4" ht="15" x14ac:dyDescent="0.25">
      <c r="A44" s="82" t="s">
        <v>227</v>
      </c>
      <c r="B44" s="82" t="s">
        <v>83</v>
      </c>
      <c r="C44" s="82">
        <v>1</v>
      </c>
      <c r="D44" s="86">
        <v>5.3792361484669177E-2</v>
      </c>
    </row>
    <row r="45" spans="1:4" ht="15" x14ac:dyDescent="0.25">
      <c r="A45" s="82" t="s">
        <v>258</v>
      </c>
      <c r="B45" s="82" t="s">
        <v>74</v>
      </c>
      <c r="C45" s="82">
        <v>1</v>
      </c>
      <c r="D45" s="86">
        <v>5.3792361484669177E-2</v>
      </c>
    </row>
    <row r="46" spans="1:4" ht="15" x14ac:dyDescent="0.25">
      <c r="A46" s="82" t="s">
        <v>259</v>
      </c>
      <c r="B46" s="82" t="s">
        <v>76</v>
      </c>
      <c r="C46" s="82">
        <v>1</v>
      </c>
      <c r="D46" s="86">
        <v>5.3792361484669177E-2</v>
      </c>
    </row>
    <row r="47" spans="1:4" ht="15" x14ac:dyDescent="0.25">
      <c r="A47" s="82" t="s">
        <v>264</v>
      </c>
      <c r="B47" s="82" t="s">
        <v>79</v>
      </c>
      <c r="C47" s="82">
        <v>1</v>
      </c>
      <c r="D47" s="86">
        <v>5.3792361484669177E-2</v>
      </c>
    </row>
    <row r="48" spans="1:4" ht="15" x14ac:dyDescent="0.25">
      <c r="A48" s="82" t="s">
        <v>265</v>
      </c>
      <c r="B48" s="82" t="s">
        <v>118</v>
      </c>
      <c r="C48" s="82">
        <v>1</v>
      </c>
      <c r="D48" s="86">
        <v>5.3792361484669177E-2</v>
      </c>
    </row>
    <row r="49" spans="1:4" ht="15" x14ac:dyDescent="0.25">
      <c r="A49" s="82" t="s">
        <v>270</v>
      </c>
      <c r="B49" s="82" t="s">
        <v>86</v>
      </c>
      <c r="C49" s="82">
        <v>1</v>
      </c>
      <c r="D49" s="86">
        <v>5.3792361484669177E-2</v>
      </c>
    </row>
    <row r="50" spans="1:4" ht="15" x14ac:dyDescent="0.25">
      <c r="A50" s="82" t="s">
        <v>240</v>
      </c>
      <c r="B50" s="82" t="s">
        <v>64</v>
      </c>
      <c r="C50" s="82">
        <v>1</v>
      </c>
      <c r="D50" s="86">
        <v>5.3792361484669177E-2</v>
      </c>
    </row>
    <row r="51" spans="1:4" ht="15" x14ac:dyDescent="0.25">
      <c r="A51" s="82" t="s">
        <v>271</v>
      </c>
      <c r="B51" s="82" t="s">
        <v>84</v>
      </c>
      <c r="C51" s="82">
        <v>1</v>
      </c>
      <c r="D51" s="86">
        <v>5.3792361484669177E-2</v>
      </c>
    </row>
  </sheetData>
  <mergeCells count="1">
    <mergeCell ref="G20:I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ficha de campo</vt:lpstr>
      <vt:lpstr>Tabela dinâmica</vt:lpstr>
      <vt:lpstr>Invetário 100%</vt:lpstr>
      <vt:lpstr>Tabela ficha de campo</vt:lpstr>
      <vt:lpstr>Espécies não Inventariada</vt:lpstr>
      <vt:lpstr>Classificação econômica</vt:lpstr>
      <vt:lpstr>Classe DAP e gráfico</vt:lpstr>
      <vt:lpstr>Classe DAP espécies</vt:lpstr>
      <vt:lpstr>Resumo geral</vt:lpstr>
      <vt:lpstr>Análise Estrutural</vt:lpstr>
      <vt:lpstr>Analise por Família</vt:lpstr>
      <vt:lpstr>Est. Fenológico</vt:lpstr>
      <vt:lpstr>'ficha de campo'!Titulos_de_impressao</vt:lpstr>
    </vt:vector>
  </TitlesOfParts>
  <Company>CEMANORTE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MAIA</dc:creator>
  <cp:lastModifiedBy>Mayra</cp:lastModifiedBy>
  <cp:lastPrinted>2017-02-03T01:52:36Z</cp:lastPrinted>
  <dcterms:created xsi:type="dcterms:W3CDTF">1999-11-11T00:36:58Z</dcterms:created>
  <dcterms:modified xsi:type="dcterms:W3CDTF">2018-07-23T22:47:06Z</dcterms:modified>
</cp:coreProperties>
</file>