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exandre Almeida\Documents\Consultorias\EIA-RIMA_Polimix-Puraquequara-MAO_Ecology\eia_Mizu-polimix\VOLUME IV - PROGNÓSTICO\"/>
    </mc:Choice>
  </mc:AlternateContent>
  <xr:revisionPtr revIDLastSave="0" documentId="13_ncr:1_{3813CAD6-5415-4B76-A53D-E8FA538D090D}" xr6:coauthVersionLast="47" xr6:coauthVersionMax="47" xr10:uidLastSave="{00000000-0000-0000-0000-000000000000}"/>
  <bookViews>
    <workbookView xWindow="-108" yWindow="-108" windowWidth="23256" windowHeight="12576" activeTab="3" xr2:uid="{00000000-000D-0000-FFFF-FFFF00000000}"/>
  </bookViews>
  <sheets>
    <sheet name="Atributos" sheetId="1" r:id="rId1"/>
    <sheet name="Conceito de atributos" sheetId="4" r:id="rId2"/>
    <sheet name="Tabela de Atributos" sheetId="10" r:id="rId3"/>
    <sheet name="Operação" sheetId="19" r:id="rId4"/>
    <sheet name="ISAe" sheetId="20" r:id="rId5"/>
    <sheet name="MATRIZ" sheetId="21" r:id="rId6"/>
  </sheets>
  <externalReferences>
    <externalReference r:id="rId7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6" i="10" l="1"/>
  <c r="G9" i="20" l="1"/>
  <c r="E10" i="20"/>
  <c r="E9" i="20"/>
  <c r="X16" i="19" l="1"/>
  <c r="Y16" i="19" s="1"/>
  <c r="X17" i="19"/>
  <c r="Y17" i="19" s="1"/>
  <c r="X18" i="19"/>
  <c r="Y18" i="19" s="1"/>
  <c r="X19" i="19"/>
  <c r="Y19" i="19" s="1"/>
  <c r="X20" i="19"/>
  <c r="Y20" i="19" s="1"/>
  <c r="X21" i="19"/>
  <c r="Y21" i="19" s="1"/>
  <c r="X22" i="19"/>
  <c r="Y22" i="19" s="1"/>
  <c r="X23" i="19"/>
  <c r="Y23" i="19" s="1"/>
  <c r="X24" i="19"/>
  <c r="Y24" i="19" s="1"/>
  <c r="X25" i="19"/>
  <c r="Y25" i="19" s="1"/>
  <c r="X26" i="19"/>
  <c r="Y26" i="19" s="1"/>
  <c r="X27" i="19"/>
  <c r="Y27" i="19" s="1"/>
  <c r="X28" i="19"/>
  <c r="Y28" i="19" s="1"/>
  <c r="X29" i="19"/>
  <c r="Y29" i="19" s="1"/>
  <c r="X30" i="19"/>
  <c r="Y30" i="19" s="1"/>
  <c r="E9" i="19" l="1"/>
  <c r="J10" i="1" l="1"/>
  <c r="J15" i="1"/>
  <c r="J14" i="1"/>
  <c r="J13" i="1"/>
  <c r="J12" i="1"/>
  <c r="J11" i="1"/>
  <c r="J9" i="1"/>
  <c r="J7" i="1"/>
  <c r="G52" i="1"/>
  <c r="F52" i="1"/>
  <c r="E52" i="1"/>
  <c r="D52" i="1"/>
  <c r="C52" i="1"/>
  <c r="B52" i="1"/>
  <c r="G50" i="1"/>
  <c r="F50" i="1"/>
  <c r="E50" i="1"/>
  <c r="D50" i="1"/>
  <c r="C50" i="1"/>
  <c r="B50" i="1"/>
  <c r="G48" i="1"/>
  <c r="F48" i="1"/>
  <c r="E48" i="1"/>
  <c r="D48" i="1"/>
  <c r="C48" i="1"/>
  <c r="B48" i="1"/>
  <c r="G46" i="1"/>
  <c r="F46" i="1"/>
  <c r="E46" i="1"/>
  <c r="D46" i="1"/>
  <c r="C46" i="1"/>
  <c r="B46" i="1"/>
  <c r="G44" i="1"/>
  <c r="F44" i="1"/>
  <c r="E44" i="1"/>
  <c r="D44" i="1"/>
  <c r="C44" i="1"/>
  <c r="B44" i="1"/>
  <c r="J16" i="1" s="1"/>
  <c r="J8" i="1"/>
  <c r="J6" i="1"/>
  <c r="J5" i="1"/>
  <c r="J4" i="1"/>
  <c r="J17" i="1" l="1"/>
  <c r="J21" i="1" s="1"/>
</calcChain>
</file>

<file path=xl/sharedStrings.xml><?xml version="1.0" encoding="utf-8"?>
<sst xmlns="http://schemas.openxmlformats.org/spreadsheetml/2006/main" count="764" uniqueCount="376">
  <si>
    <t>Magnitude</t>
  </si>
  <si>
    <t>Pequena</t>
  </si>
  <si>
    <t>Média</t>
  </si>
  <si>
    <t>Grande</t>
  </si>
  <si>
    <t>Reversibilidade</t>
  </si>
  <si>
    <t>Reversível</t>
  </si>
  <si>
    <t>Irreversível</t>
  </si>
  <si>
    <t>Frequência</t>
  </si>
  <si>
    <t>Muito Baixa</t>
  </si>
  <si>
    <t>Baixa</t>
  </si>
  <si>
    <t>Alta</t>
  </si>
  <si>
    <t>Muito Alta</t>
  </si>
  <si>
    <t>Severidade</t>
  </si>
  <si>
    <t>Sem efeito</t>
  </si>
  <si>
    <t>Localizada</t>
  </si>
  <si>
    <t>Risco</t>
  </si>
  <si>
    <t>(Frequência x Severidade)</t>
  </si>
  <si>
    <t>Magnitude Atribuída</t>
  </si>
  <si>
    <t>Reversibilidade Atribuída</t>
  </si>
  <si>
    <t>Severidade Atribuída</t>
  </si>
  <si>
    <t>Categorias de Risco</t>
  </si>
  <si>
    <t>MB . SE</t>
  </si>
  <si>
    <t>MB . B</t>
  </si>
  <si>
    <t>MB . M</t>
  </si>
  <si>
    <t>MB . L</t>
  </si>
  <si>
    <t>MB. A</t>
  </si>
  <si>
    <t>MB . MA</t>
  </si>
  <si>
    <t>B . SE</t>
  </si>
  <si>
    <t>B . B</t>
  </si>
  <si>
    <t>B . M</t>
  </si>
  <si>
    <t>B . L</t>
  </si>
  <si>
    <t>B. A</t>
  </si>
  <si>
    <t>B . MA</t>
  </si>
  <si>
    <t>M . SE</t>
  </si>
  <si>
    <t>M . M</t>
  </si>
  <si>
    <t>M . L</t>
  </si>
  <si>
    <t>M. A</t>
  </si>
  <si>
    <t>M . MA</t>
  </si>
  <si>
    <t>M . B</t>
  </si>
  <si>
    <t>A . SE</t>
  </si>
  <si>
    <t>A . B</t>
  </si>
  <si>
    <t>A . L</t>
  </si>
  <si>
    <t>A. A</t>
  </si>
  <si>
    <t>A . MA</t>
  </si>
  <si>
    <t>A . M</t>
  </si>
  <si>
    <t>MA . SE</t>
  </si>
  <si>
    <t>MA . B</t>
  </si>
  <si>
    <t>MA . M</t>
  </si>
  <si>
    <t>MA . L</t>
  </si>
  <si>
    <t>MA. A</t>
  </si>
  <si>
    <t>MA . MA</t>
  </si>
  <si>
    <t>0 - 5</t>
  </si>
  <si>
    <t>6 - 10</t>
  </si>
  <si>
    <t>11 - 15</t>
  </si>
  <si>
    <t>16 - 20</t>
  </si>
  <si>
    <t>21 - 25</t>
  </si>
  <si>
    <t>Risco Desprezível</t>
  </si>
  <si>
    <t>Risco Baixo</t>
  </si>
  <si>
    <t>Risco Moderado</t>
  </si>
  <si>
    <t>Risco Severo</t>
  </si>
  <si>
    <t>Risco Crítico</t>
  </si>
  <si>
    <t>I</t>
  </si>
  <si>
    <t>II</t>
  </si>
  <si>
    <t>III</t>
  </si>
  <si>
    <t>IV</t>
  </si>
  <si>
    <t>V</t>
  </si>
  <si>
    <t xml:space="preserve">Range </t>
  </si>
  <si>
    <t>Classificação</t>
  </si>
  <si>
    <t>Enquadramento Legal</t>
  </si>
  <si>
    <t>Enquadramento Legal Atribuído</t>
  </si>
  <si>
    <t>Valor do Impacto</t>
  </si>
  <si>
    <t>Significância do Impacto</t>
  </si>
  <si>
    <t>Atributos</t>
  </si>
  <si>
    <t>Valor</t>
  </si>
  <si>
    <t>Não significativo</t>
  </si>
  <si>
    <t>Requisitos de Normas</t>
  </si>
  <si>
    <t>Frequência Atribuída</t>
  </si>
  <si>
    <t>Probabilidade</t>
  </si>
  <si>
    <t>Certa</t>
  </si>
  <si>
    <t>Probabilidade Atribuída</t>
  </si>
  <si>
    <t>Longo Prazo</t>
  </si>
  <si>
    <t>Médio Prazo</t>
  </si>
  <si>
    <t>Imediata</t>
  </si>
  <si>
    <t>Espacialidade</t>
  </si>
  <si>
    <t>Espacialidade atribuída</t>
  </si>
  <si>
    <t>Ordem</t>
  </si>
  <si>
    <t>Indireto</t>
  </si>
  <si>
    <t>Direto</t>
  </si>
  <si>
    <t>Duração</t>
  </si>
  <si>
    <t>Duração atribuída</t>
  </si>
  <si>
    <t>Temporária</t>
  </si>
  <si>
    <t>Permanente</t>
  </si>
  <si>
    <t>Significância</t>
  </si>
  <si>
    <t>CARACTERIZAÇÃO</t>
  </si>
  <si>
    <t>Identificação</t>
  </si>
  <si>
    <t>Aspecto</t>
  </si>
  <si>
    <t>Impacto</t>
  </si>
  <si>
    <t>Condição de Operação</t>
  </si>
  <si>
    <t>Temporalidade</t>
  </si>
  <si>
    <t>Incidência</t>
  </si>
  <si>
    <t>Condicionante Ambietal</t>
  </si>
  <si>
    <t>Requisito Legal</t>
  </si>
  <si>
    <t>E</t>
  </si>
  <si>
    <t>N</t>
  </si>
  <si>
    <t>A</t>
  </si>
  <si>
    <t>NR</t>
  </si>
  <si>
    <t>D</t>
  </si>
  <si>
    <t>AVALIAÇÃO</t>
  </si>
  <si>
    <t>P</t>
  </si>
  <si>
    <t>AT</t>
  </si>
  <si>
    <t>F</t>
  </si>
  <si>
    <t>S</t>
  </si>
  <si>
    <t>LEGENDAS</t>
  </si>
  <si>
    <t>Normal</t>
  </si>
  <si>
    <t>Anormal</t>
  </si>
  <si>
    <t>Emergencial</t>
  </si>
  <si>
    <t>Passado</t>
  </si>
  <si>
    <t>Atual</t>
  </si>
  <si>
    <t>Futuro</t>
  </si>
  <si>
    <t>Não</t>
  </si>
  <si>
    <t>Sim</t>
  </si>
  <si>
    <t>Emisssão de GEE</t>
  </si>
  <si>
    <t>Emissão de GEE</t>
  </si>
  <si>
    <t>Emissão de GEE Atribuída</t>
  </si>
  <si>
    <t>1 - 11</t>
  </si>
  <si>
    <t>12 - 22</t>
  </si>
  <si>
    <t>23 - 33</t>
  </si>
  <si>
    <t>34 - 44</t>
  </si>
  <si>
    <t>45 - 55</t>
  </si>
  <si>
    <t>±  45 - 55</t>
  </si>
  <si>
    <r>
      <rPr>
        <sz val="11"/>
        <color theme="1"/>
        <rFont val="Calibri"/>
        <family val="2"/>
      </rPr>
      <t>± 0</t>
    </r>
    <r>
      <rPr>
        <sz val="11"/>
        <color theme="1"/>
        <rFont val="Calibri"/>
        <family val="2"/>
        <scheme val="minor"/>
      </rPr>
      <t>1 a 11</t>
    </r>
  </si>
  <si>
    <t>± 12 a 22</t>
  </si>
  <si>
    <t>± 23 a 33</t>
  </si>
  <si>
    <t>± 34 a 44</t>
  </si>
  <si>
    <t>Ações de Controle e Monitoramento</t>
  </si>
  <si>
    <t>LEVANTAMENTO DE ASPECTOS E DE IMPACTOS AMBIENTAIS - LAIA</t>
  </si>
  <si>
    <t>Unidade:</t>
  </si>
  <si>
    <t>Fase:</t>
  </si>
  <si>
    <t>Processo:</t>
  </si>
  <si>
    <t>Revisão:</t>
  </si>
  <si>
    <t>Folha:</t>
  </si>
  <si>
    <t>Data:</t>
  </si>
  <si>
    <t>Plano/Programa de Monitoramento</t>
  </si>
  <si>
    <t>Área:</t>
  </si>
  <si>
    <t>Responsável pelo LAIA:</t>
  </si>
  <si>
    <t>Terraplenagem</t>
  </si>
  <si>
    <t>Atividade</t>
  </si>
  <si>
    <t>Imagem</t>
  </si>
  <si>
    <t>Imagem atribuída</t>
  </si>
  <si>
    <t>Positivo</t>
  </si>
  <si>
    <t>Negativo</t>
  </si>
  <si>
    <t>Natureza Atribuída</t>
  </si>
  <si>
    <t>Não harmômica</t>
  </si>
  <si>
    <t>Harmônica</t>
  </si>
  <si>
    <t>Negativa</t>
  </si>
  <si>
    <t>Positiva</t>
  </si>
  <si>
    <t>Atributo</t>
  </si>
  <si>
    <t>Conceito</t>
  </si>
  <si>
    <t>Nível</t>
  </si>
  <si>
    <t>Tipo do atributo</t>
  </si>
  <si>
    <t>Caracterísitca/Critério</t>
  </si>
  <si>
    <t>Natureza/Classe/Expressão</t>
  </si>
  <si>
    <t>Atributo que descreve o caráter positivo ou negativo (benéfico ou adverso) de cada impacto</t>
  </si>
  <si>
    <t>Desprezível</t>
  </si>
  <si>
    <t>Baixo</t>
  </si>
  <si>
    <t>Moderado</t>
  </si>
  <si>
    <t>Severo</t>
  </si>
  <si>
    <t>Crítico</t>
  </si>
  <si>
    <t>OPERAÇÃO</t>
  </si>
  <si>
    <t>Impacto positivo, que traz benefícios ao meio afetado; quando uma ação resulta na melhoria da qualidade de um fator ou parâmetro ambiental</t>
  </si>
  <si>
    <t>Direta</t>
  </si>
  <si>
    <t>Indireta</t>
  </si>
  <si>
    <t>Impacto resultante de de uma simples relação de causa e efeito; também chamado impacto primário ou de primeira ordem</t>
  </si>
  <si>
    <t>Impacto resultante de uma reação secundária em relação à ação, ou quando é parte de uma cadeia de reações; também chamado impacto secundário, ou de enésima ordem (segunda, terceira, etc.), de acordo com sua situação na cadeia de reações</t>
  </si>
  <si>
    <t>É a grandeza de um impacto em termos absolutos, podendo ser definida como a medida da alteração no valor de um fator ou parâmetro ambiental, em termos quantitativos ou qualitativos</t>
  </si>
  <si>
    <t>Impacto de baixo grau de intensidade, não repetitivo quanto a periodicidade e de baixa amplitude temporal</t>
  </si>
  <si>
    <t>Impacto negativo, que prejudica o meio afetado; quando a ação resulta em um dano à qualidade de um fator ou parâmetro ambiental</t>
  </si>
  <si>
    <t>Impacto de grande grau de intensidade, repetitivo quanto a periodicidade e de alta amplitude temporal (permanente)</t>
  </si>
  <si>
    <t>Impacto de médio grau de intensidade, repetitiva baixa quanto a periodicidade e de média amplitude temporal (não permanente)</t>
  </si>
  <si>
    <t>Impacto com possibilidade de o fator ambiental afetado retornar às suas condições originais. A reversão de um fator ambiental às suas condições anteriores pode ocorrer naturalmente ou como resultado de uma intervenção do homem</t>
  </si>
  <si>
    <t>Impacto cujo fator ambiental afetado não possui a possibilidade de retornar a sua situação original após a intervenção.</t>
  </si>
  <si>
    <t>Impacto cujo fator ambiental afetado retorna a sua situação original após a intervenção.</t>
  </si>
  <si>
    <t>Estimativa qualitativa ou quantitativa de que o impacto ocorra. Refere-se ao grau de incerteza acerda da ocorrência do impacto</t>
  </si>
  <si>
    <t>Quando não existe incerteza da ocorrência do impacto</t>
  </si>
  <si>
    <t>Quando, baseada em fatos similares e na observação de projetos semelhantes estima-se que é muito provável que o impacto aconteça</t>
  </si>
  <si>
    <t>Quando é pouco provável que o impacto se manifeste mas sua ocorrência não pode ser descartada</t>
  </si>
  <si>
    <t>Quando é muito pouco provável que o impacto aconteça mas mesmo assim essa possibilidade não pode ser desprezada</t>
  </si>
  <si>
    <t xml:space="preserve">Impacto de consequências imediatas, quando o efeito surge no instante em que se dá a ação </t>
  </si>
  <si>
    <t>Impacto a ser sentido após a realização da ação e se manifesta depois de decorrido um tempo curto após a ação;</t>
  </si>
  <si>
    <t>Impacto a ser sentido após a realização da ação e se manifesta depois de decorrido um certo tempo longo após a ação;</t>
  </si>
  <si>
    <t>Escala de impacto relativa a manifestação do mesmo</t>
  </si>
  <si>
    <t>Atributo relacionado a manifestação do impacto de acordo a atividade e/ou fato gerador</t>
  </si>
  <si>
    <t>Espacialidade (abrangência espacial)</t>
  </si>
  <si>
    <t>Abrangência do impacto de acordo com sua manifestação em uma determinada área</t>
  </si>
  <si>
    <t>Pontual</t>
  </si>
  <si>
    <t>Local</t>
  </si>
  <si>
    <t>Regional</t>
  </si>
  <si>
    <t>Global</t>
  </si>
  <si>
    <t>Quando a ação afeta apenas o próprio sítio e suas imediações</t>
  </si>
  <si>
    <t>Quando um efeito se propaga por uma área além das imediações do sitio onde se dá a ação</t>
  </si>
  <si>
    <t>Quando é afetado um componente ambiental de importância coletiva ou nacional</t>
  </si>
  <si>
    <t>Quando a ação afeta apenas a área de operação e não o sitio de intervenção nem as imediações</t>
  </si>
  <si>
    <t>Quando o efeito permanece por um tempo determinado após a execução da ação</t>
  </si>
  <si>
    <t>Quando, uma vez executada a ação, os efeitos não cessam de se manifestar, num horizonte temporal conhecido</t>
  </si>
  <si>
    <t>Relaciona o impacto ao tempo de expressão ou manifestação do mesmo por um período de tempo</t>
  </si>
  <si>
    <t>Sem requisitos</t>
  </si>
  <si>
    <t>Leis Municipais</t>
  </si>
  <si>
    <t>Leis Municipais e Estaduais</t>
  </si>
  <si>
    <t>Leis Municipais, Estaduais e Federais</t>
  </si>
  <si>
    <t>Atividade geradora de impacto que é regulamentada por norma técnica</t>
  </si>
  <si>
    <t>Atividade geradora de impacto que não precisa de requisitos legais</t>
  </si>
  <si>
    <t>Atividade geradora de impacto que é regulamentada por Lei Municipal</t>
  </si>
  <si>
    <t>Atividade geradora de impacto que é regulamentada por Lei Municipal e Estadual</t>
  </si>
  <si>
    <t>Atividade geradora de impacto que é regulamentada por Lei Municipal, Estadual e Federal</t>
  </si>
  <si>
    <t>Normas e Leis que regulamentam as atividades geradoras de impacto ambiental</t>
  </si>
  <si>
    <t>Impactos decorrentes de atividades compotencial de emissão de gases de efeito estufa</t>
  </si>
  <si>
    <t>Muito alta</t>
  </si>
  <si>
    <t>Impacto de baixa geração de gases de efeito estufa, não precisa de controle de mitigação</t>
  </si>
  <si>
    <t>Impacto de geração de gases de efeito estufa de intensidade média, precisa de controle de mitigação</t>
  </si>
  <si>
    <t>Impacto de alta geração de gases de efeito estufa, precisa de controle de mitigação</t>
  </si>
  <si>
    <t>Impacto de geração de gases de efeito estufa muito alta, precisa de controle de mitigação</t>
  </si>
  <si>
    <t>Sem geração de GEE</t>
  </si>
  <si>
    <t>Impacto sem geração de gases de efeito estufa</t>
  </si>
  <si>
    <t>Número de vezes que um impacto pode ocorrer por unidade de tempo</t>
  </si>
  <si>
    <t>Muito improvável de ocorrer/Não existem registros</t>
  </si>
  <si>
    <t>Improvável de ocorrer/Ocorreu em ação similar</t>
  </si>
  <si>
    <t>Provável de ocorrer/Ocorreu pelo menos uma vez no ano em atividade similar</t>
  </si>
  <si>
    <t>Muito provável de ocorrer/Ocorreu mais de uma vez no ano em atividade similar</t>
  </si>
  <si>
    <t>Esperado que ocorra/Ocorreu mais de uma vez no semestre em atividade similar</t>
  </si>
  <si>
    <t>Nenhum efeito ambiental identificável</t>
  </si>
  <si>
    <t>Impacto de magnitude considerável/Contaminação/Reclamação única/Uma violação de critério legal/Reversível com açoes mitigadoras</t>
  </si>
  <si>
    <t>Impacto de magnitude desprezível/Restrito ao local de ocorrência/Reversível com ações imediatas/Consequências financeiras desprezíveis</t>
  </si>
  <si>
    <t>Descarga limitada de toxicidade conhecidas/Repetidas violações de padrões legais/Efeitos observados além dos limites da ADA</t>
  </si>
  <si>
    <t>Impacto de grande magnitude/Grande extensão/Necessidade de grandes ações mitigadoras para reverter a contaminação ambiental/Violação continuada de padrões legais</t>
  </si>
  <si>
    <t>Impacto de grande magnitude/Grande extensão com consequências irreversíveis, mesmo com açoes mitigadoras/Grande perda econômica para a empresa/Violação alta e constantre de padrões legais</t>
  </si>
  <si>
    <t xml:space="preserve">Medida utilizada para atribuir a gravidade do impacto com relação a alguma falha nas suas atividades ou fatores geradores </t>
  </si>
  <si>
    <t>Probabilidade de ocorrer uma quabra de segurança ambiental</t>
  </si>
  <si>
    <t>Ver tabela de atributos</t>
  </si>
  <si>
    <t>É a classificação do impacto ambiental de acordo com a relação de atributos avaliados e do risco ambiental de acontecer</t>
  </si>
  <si>
    <t>Classe/Natureza/Expressão</t>
  </si>
  <si>
    <t>Temporalidade atribuída</t>
  </si>
  <si>
    <t>Ordem atribuída</t>
  </si>
  <si>
    <t>Natureza/Classe/ Expressão</t>
  </si>
  <si>
    <t>Feição</t>
  </si>
  <si>
    <t>Meio/Componente Ambiental Afetado</t>
  </si>
  <si>
    <r>
      <t>N</t>
    </r>
    <r>
      <rPr>
        <b/>
        <sz val="11"/>
        <color indexed="8"/>
        <rFont val="Calibri"/>
        <family val="2"/>
      </rPr>
      <t>°</t>
    </r>
  </si>
  <si>
    <t>Fauna</t>
  </si>
  <si>
    <t>Socioeconômico</t>
  </si>
  <si>
    <t>Aumento na demanda por serviços ambientais</t>
  </si>
  <si>
    <t>Populacional</t>
  </si>
  <si>
    <t>Aumento na arrecadação tributária municipal</t>
  </si>
  <si>
    <t>CRBio 06 - 6ª Região</t>
  </si>
  <si>
    <t>Categorias de Risco/Seguridade</t>
  </si>
  <si>
    <t>Severo/Média</t>
  </si>
  <si>
    <t>Crítico/Alta</t>
  </si>
  <si>
    <t>Baixo/Baixa</t>
  </si>
  <si>
    <t>Moderado/Moderada</t>
  </si>
  <si>
    <t>Desprezível/Desprezível</t>
  </si>
  <si>
    <t>POLIMIX CONCRETO LTDA.</t>
  </si>
  <si>
    <t>Consumo de bens e serviços</t>
  </si>
  <si>
    <t>Elaboração e execução de projetos/Plano de Monitoramento Ambiental (PMA)</t>
  </si>
  <si>
    <t>Serviço de operação da mina</t>
  </si>
  <si>
    <t>Redução da geração de resíduos</t>
  </si>
  <si>
    <t>Implementação do PGRS</t>
  </si>
  <si>
    <t>PGRS</t>
  </si>
  <si>
    <t>Implementação do PMR</t>
  </si>
  <si>
    <t>Redução da poluição sonora</t>
  </si>
  <si>
    <t>Mitigação de processos erosivos</t>
  </si>
  <si>
    <t>Implementação do PMPEA</t>
  </si>
  <si>
    <t>Meio Físico</t>
  </si>
  <si>
    <t>Melhoria da qualidade dos recursos hídricos</t>
  </si>
  <si>
    <t>Recursos hídricos</t>
  </si>
  <si>
    <t>Aumento da biodiversidade/habitats/nichos</t>
  </si>
  <si>
    <t>PRAD</t>
  </si>
  <si>
    <t>Redução de partículas sólidas presentes no ar</t>
  </si>
  <si>
    <t>Meio Biótico</t>
  </si>
  <si>
    <t>Melhoria das informações/orientações para o manejo da fauna local</t>
  </si>
  <si>
    <t>Valorização do Patrimônio Cultural</t>
  </si>
  <si>
    <t>Implementação do PPAEP</t>
  </si>
  <si>
    <t>Implementação do PMMV</t>
  </si>
  <si>
    <t>Redução da emissão de poluição sonora e atmosférica</t>
  </si>
  <si>
    <t>Implementação do PSCTO</t>
  </si>
  <si>
    <t>Redução de acidentes de recursos humanos e de perda de patrimônio</t>
  </si>
  <si>
    <t>Incremento e contribuição de conhecimentos sobre os meios biótico, físico e antrópico da AII</t>
  </si>
  <si>
    <t>Estudos, levantamentos, projetos, inventários realizados com relação aos meios biótico, físico e antrópico</t>
  </si>
  <si>
    <t>Alexandre P. de Almeida</t>
  </si>
  <si>
    <t>73869/6-D</t>
  </si>
  <si>
    <t>Alteração do nível sonoro</t>
  </si>
  <si>
    <t>Operação de motosserras /uso de equipamentos de terraplenagem</t>
  </si>
  <si>
    <t>Emissão de ruídos</t>
  </si>
  <si>
    <t>Sensação de desconforto de colaborador(es)/afugentamento de fauna</t>
  </si>
  <si>
    <t>Meios Antrópico e Biótico</t>
  </si>
  <si>
    <t>Alteração na qualidade do ar</t>
  </si>
  <si>
    <t>Consumo de combustíveis fósseis/geração de monóxido de carbono</t>
  </si>
  <si>
    <t>Qualidade do Ar</t>
  </si>
  <si>
    <t xml:space="preserve">Alteração da qualidade do solo </t>
  </si>
  <si>
    <t>Consumo de óleo lubrificante WD40/Geração de frascos de lubrificante vazio</t>
  </si>
  <si>
    <t>Qualidade do solo</t>
  </si>
  <si>
    <t>Perda de habitats</t>
  </si>
  <si>
    <t>Retirada da cobertura vegetal</t>
  </si>
  <si>
    <t>Perda de vegetação</t>
  </si>
  <si>
    <t>Flora e fauna terrestre</t>
  </si>
  <si>
    <t>Perda da qualidade do solo</t>
  </si>
  <si>
    <t>Retirada da cobertura florestal</t>
  </si>
  <si>
    <t>Solo Exposto: Erosão do solo por ação pluvial</t>
  </si>
  <si>
    <t>Recurso edáfico</t>
  </si>
  <si>
    <t>Perda de Biodiversidade</t>
  </si>
  <si>
    <t>Supressão de flora ameaçada de extinção</t>
  </si>
  <si>
    <t>Flora Terrestre</t>
  </si>
  <si>
    <t>Alteração da qualidade do solo</t>
  </si>
  <si>
    <t>Geração de resíduo vegetal</t>
  </si>
  <si>
    <t>Passagem de equipamento pesado sobre o solo/Compactação do solo</t>
  </si>
  <si>
    <t>Arraste de toras de grandes dimensões por tratores</t>
  </si>
  <si>
    <t>Geração de resíduos sólidos</t>
  </si>
  <si>
    <t>Vazamento de óleo e combustível</t>
  </si>
  <si>
    <t>Alteração da qualidade do ar</t>
  </si>
  <si>
    <t>Arraste e carregamento dos resíduos de supressão/Terraplenagem/Exploração</t>
  </si>
  <si>
    <t>Consumo de diesel e emissão de gases</t>
  </si>
  <si>
    <t>Ar</t>
  </si>
  <si>
    <t>Trânsito de caminhões, veículos leves e máquinas pesadas</t>
  </si>
  <si>
    <t>Outras emissões: Ruído</t>
  </si>
  <si>
    <t>Sensação de desconforto individual e social/fauna de área adjacente</t>
  </si>
  <si>
    <t>Incômodo e desconforto</t>
  </si>
  <si>
    <t>Outras Emissões: Vibração</t>
  </si>
  <si>
    <t>Transporte da camada estéril</t>
  </si>
  <si>
    <t>Decapeamento do solo</t>
  </si>
  <si>
    <t>Visual</t>
  </si>
  <si>
    <t>Uso do solo: Alteração do Relevo</t>
  </si>
  <si>
    <t>Controle e Monitoramento dos ruídos gerados</t>
  </si>
  <si>
    <t>PMR;PMMVE</t>
  </si>
  <si>
    <t>PMECEG</t>
  </si>
  <si>
    <t>Controle e monitoramento da emissão de GEE</t>
  </si>
  <si>
    <t>Geranciamento e fiscalização dos resíduos sólidos</t>
  </si>
  <si>
    <t>PARF;PRAD</t>
  </si>
  <si>
    <t>Afugentamento e resgate de fauna associada</t>
  </si>
  <si>
    <t>PRAD;PMOSAE</t>
  </si>
  <si>
    <t>Monitoramento dos processos erosivos</t>
  </si>
  <si>
    <t>PARF;PMF;PCRL;PRAD</t>
  </si>
  <si>
    <t>Mitigação dos impactos na biodiversidade</t>
  </si>
  <si>
    <t>Retirada dos resíduos vegetais</t>
  </si>
  <si>
    <t>Monitoramento da compactação do solo</t>
  </si>
  <si>
    <t>PMOSAE</t>
  </si>
  <si>
    <t>PGRS;PMMVE</t>
  </si>
  <si>
    <t>Fiscalização e monitoramento dos veículos, e gerancia mento de resíduos</t>
  </si>
  <si>
    <t>PAE</t>
  </si>
  <si>
    <t>PMEAQA;PMMVE</t>
  </si>
  <si>
    <t>Fiscalização e manutenção dos veículos automotores</t>
  </si>
  <si>
    <t>Monitoramento e controle de ruídos</t>
  </si>
  <si>
    <t>PMV</t>
  </si>
  <si>
    <t>PMT</t>
  </si>
  <si>
    <t>Monitoramnto topográfico</t>
  </si>
  <si>
    <t xml:space="preserve">Atividades de operação do empreendimento </t>
  </si>
  <si>
    <t>Atividade com potencial de imapcto</t>
  </si>
  <si>
    <t>Feição ambiental afetada</t>
  </si>
  <si>
    <t>Meio Antrópico</t>
  </si>
  <si>
    <t>Recrutamento e contratação de mão de obra</t>
  </si>
  <si>
    <t>Implementação do PMAS</t>
  </si>
  <si>
    <t>Implementação do  PRAD</t>
  </si>
  <si>
    <t>Implementação do  PCP</t>
  </si>
  <si>
    <t>Implementação do  PMF</t>
  </si>
  <si>
    <t>Transporte da camada de estéril</t>
  </si>
  <si>
    <t>Flora</t>
  </si>
  <si>
    <t>Estrutura produtiva de serviços</t>
  </si>
  <si>
    <t>Uso e ocupação do solo</t>
  </si>
  <si>
    <t>Qualidade do ar</t>
  </si>
  <si>
    <t>Qualidade sonora</t>
  </si>
  <si>
    <t>Impactos</t>
  </si>
  <si>
    <t xml:space="preserve"> Aumento na renda per capita local</t>
  </si>
  <si>
    <t>Geração de emprego e renda formal.</t>
  </si>
  <si>
    <t>Categoria</t>
  </si>
  <si>
    <t>Valor do Índice</t>
  </si>
  <si>
    <t>Sustentável</t>
  </si>
  <si>
    <t>≥ 1,0</t>
  </si>
  <si>
    <t>Não-Sustentável</t>
  </si>
  <si>
    <t>&lt; 1,0</t>
  </si>
  <si>
    <t>ISAe=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</si>
</sst>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Calibri"/>
      <family val="2"/>
    </font>
    <font>
      <b/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CC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BFBFBF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1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/>
    <xf numFmtId="0" fontId="0" fillId="0" borderId="1" xfId="0" applyBorder="1"/>
    <xf numFmtId="0" fontId="0" fillId="0" borderId="1" xfId="0" applyBorder="1" applyAlignment="1">
      <alignment horizontal="center"/>
    </xf>
    <xf numFmtId="0" fontId="1" fillId="2" borderId="1" xfId="0" applyFont="1" applyFill="1" applyBorder="1"/>
    <xf numFmtId="0" fontId="0" fillId="2" borderId="1" xfId="0" applyFill="1" applyBorder="1"/>
    <xf numFmtId="0" fontId="0" fillId="0" borderId="0" xfId="0" applyBorder="1"/>
    <xf numFmtId="0" fontId="0" fillId="0" borderId="0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2" borderId="1" xfId="0" applyFont="1" applyFill="1" applyBorder="1" applyAlignment="1"/>
    <xf numFmtId="0" fontId="0" fillId="0" borderId="1" xfId="0" applyFill="1" applyBorder="1" applyAlignment="1">
      <alignment horizontal="center"/>
    </xf>
    <xf numFmtId="0" fontId="0" fillId="0" borderId="1" xfId="0" applyFill="1" applyBorder="1"/>
    <xf numFmtId="0" fontId="0" fillId="0" borderId="0" xfId="0" applyFill="1" applyBorder="1" applyAlignment="1">
      <alignment horizontal="center"/>
    </xf>
    <xf numFmtId="0" fontId="0" fillId="0" borderId="0" xfId="0" applyFill="1"/>
    <xf numFmtId="0" fontId="0" fillId="0" borderId="1" xfId="0" applyBorder="1" applyAlignment="1">
      <alignment horizontal="center" vertical="center"/>
    </xf>
    <xf numFmtId="0" fontId="0" fillId="0" borderId="1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9" xfId="0" applyBorder="1" applyAlignment="1" applyProtection="1">
      <alignment horizontal="center"/>
      <protection locked="0"/>
    </xf>
    <xf numFmtId="0" fontId="0" fillId="0" borderId="10" xfId="0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Border="1" applyAlignment="1" applyProtection="1">
      <alignment horizontal="center"/>
      <protection locked="0"/>
    </xf>
    <xf numFmtId="49" fontId="0" fillId="0" borderId="1" xfId="0" applyNumberFormat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2" fillId="3" borderId="1" xfId="0" applyFont="1" applyFill="1" applyBorder="1" applyAlignment="1" applyProtection="1">
      <alignment horizontal="center" vertical="center" textRotation="90" wrapText="1"/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2" xfId="0" applyBorder="1" applyProtection="1">
      <protection locked="0"/>
    </xf>
    <xf numFmtId="0" fontId="0" fillId="0" borderId="0" xfId="0" applyBorder="1" applyProtection="1"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15" xfId="0" applyBorder="1" applyProtection="1"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protection locked="0"/>
    </xf>
    <xf numFmtId="0" fontId="4" fillId="0" borderId="1" xfId="0" applyFont="1" applyBorder="1" applyAlignment="1" applyProtection="1">
      <alignment horizontal="center" vertical="top" wrapText="1"/>
    </xf>
    <xf numFmtId="0" fontId="1" fillId="2" borderId="1" xfId="0" applyFont="1" applyFill="1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0" xfId="0" applyFont="1" applyFill="1" applyBorder="1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/>
    </xf>
    <xf numFmtId="0" fontId="1" fillId="4" borderId="1" xfId="0" applyFont="1" applyFill="1" applyBorder="1"/>
    <xf numFmtId="0" fontId="1" fillId="4" borderId="1" xfId="0" applyFont="1" applyFill="1" applyBorder="1" applyAlignment="1">
      <alignment horizontal="center"/>
    </xf>
    <xf numFmtId="0" fontId="0" fillId="0" borderId="1" xfId="0" applyFont="1" applyFill="1" applyBorder="1"/>
    <xf numFmtId="0" fontId="0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Border="1"/>
    <xf numFmtId="0" fontId="0" fillId="0" borderId="1" xfId="0" applyFont="1" applyBorder="1" applyAlignment="1">
      <alignment horizontal="center"/>
    </xf>
    <xf numFmtId="0" fontId="1" fillId="4" borderId="1" xfId="0" applyFont="1" applyFill="1" applyBorder="1" applyAlignment="1">
      <alignment horizontal="left"/>
    </xf>
    <xf numFmtId="0" fontId="0" fillId="0" borderId="0" xfId="0" applyFont="1" applyFill="1" applyBorder="1" applyAlignment="1">
      <alignment horizontal="left"/>
    </xf>
    <xf numFmtId="0" fontId="0" fillId="0" borderId="0" xfId="0" applyFont="1" applyAlignment="1">
      <alignment horizontal="left"/>
    </xf>
    <xf numFmtId="0" fontId="0" fillId="0" borderId="1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left" vertical="center"/>
    </xf>
    <xf numFmtId="0" fontId="0" fillId="0" borderId="1" xfId="0" applyFont="1" applyBorder="1" applyAlignment="1">
      <alignment wrapText="1"/>
    </xf>
    <xf numFmtId="0" fontId="6" fillId="2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wrapText="1"/>
    </xf>
    <xf numFmtId="0" fontId="0" fillId="0" borderId="0" xfId="0" applyFont="1" applyFill="1" applyBorder="1" applyAlignment="1">
      <alignment wrapText="1"/>
    </xf>
    <xf numFmtId="0" fontId="0" fillId="0" borderId="1" xfId="0" applyFont="1" applyFill="1" applyBorder="1" applyAlignment="1">
      <alignment wrapText="1"/>
    </xf>
    <xf numFmtId="0" fontId="0" fillId="0" borderId="0" xfId="0" applyFont="1" applyAlignment="1">
      <alignment wrapText="1"/>
    </xf>
    <xf numFmtId="0" fontId="1" fillId="2" borderId="1" xfId="0" applyFont="1" applyFill="1" applyBorder="1" applyAlignment="1">
      <alignment horizontal="center"/>
    </xf>
    <xf numFmtId="0" fontId="1" fillId="2" borderId="5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0" fillId="0" borderId="0" xfId="0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 applyProtection="1">
      <alignment horizontal="center" vertical="center" wrapText="1"/>
      <protection locked="0"/>
    </xf>
    <xf numFmtId="0" fontId="0" fillId="0" borderId="1" xfId="0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1" fillId="0" borderId="12" xfId="0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center"/>
      <protection locked="0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 wrapText="1"/>
    </xf>
    <xf numFmtId="0" fontId="0" fillId="0" borderId="1" xfId="0" applyFill="1" applyBorder="1" applyAlignment="1" applyProtection="1">
      <alignment horizontal="center" vertical="center"/>
      <protection locked="0"/>
    </xf>
    <xf numFmtId="0" fontId="10" fillId="0" borderId="0" xfId="0" applyFont="1"/>
    <xf numFmtId="0" fontId="0" fillId="0" borderId="9" xfId="0" applyBorder="1"/>
    <xf numFmtId="0" fontId="0" fillId="5" borderId="1" xfId="0" applyFill="1" applyBorder="1"/>
    <xf numFmtId="0" fontId="0" fillId="0" borderId="25" xfId="0" applyBorder="1"/>
    <xf numFmtId="0" fontId="0" fillId="6" borderId="1" xfId="0" applyFill="1" applyBorder="1"/>
    <xf numFmtId="0" fontId="0" fillId="5" borderId="0" xfId="0" applyFill="1"/>
    <xf numFmtId="0" fontId="0" fillId="5" borderId="9" xfId="0" applyFill="1" applyBorder="1"/>
    <xf numFmtId="0" fontId="0" fillId="5" borderId="25" xfId="0" applyFill="1" applyBorder="1"/>
    <xf numFmtId="0" fontId="0" fillId="0" borderId="10" xfId="0" applyBorder="1"/>
    <xf numFmtId="0" fontId="0" fillId="0" borderId="6" xfId="0" applyBorder="1"/>
    <xf numFmtId="0" fontId="0" fillId="6" borderId="6" xfId="0" applyFill="1" applyBorder="1"/>
    <xf numFmtId="0" fontId="0" fillId="0" borderId="27" xfId="0" applyBorder="1"/>
    <xf numFmtId="0" fontId="11" fillId="2" borderId="9" xfId="0" applyFont="1" applyFill="1" applyBorder="1" applyAlignment="1">
      <alignment textRotation="90" wrapText="1"/>
    </xf>
    <xf numFmtId="0" fontId="11" fillId="2" borderId="1" xfId="0" applyFont="1" applyFill="1" applyBorder="1" applyAlignment="1">
      <alignment textRotation="90" wrapText="1"/>
    </xf>
    <xf numFmtId="0" fontId="12" fillId="2" borderId="1" xfId="0" applyFont="1" applyFill="1" applyBorder="1" applyAlignment="1">
      <alignment textRotation="90" wrapText="1"/>
    </xf>
    <xf numFmtId="0" fontId="11" fillId="2" borderId="1" xfId="0" applyFont="1" applyFill="1" applyBorder="1" applyAlignment="1">
      <alignment textRotation="90"/>
    </xf>
    <xf numFmtId="0" fontId="11" fillId="2" borderId="25" xfId="0" applyFont="1" applyFill="1" applyBorder="1" applyAlignment="1">
      <alignment textRotation="90"/>
    </xf>
    <xf numFmtId="0" fontId="0" fillId="2" borderId="26" xfId="0" applyFill="1" applyBorder="1"/>
    <xf numFmtId="0" fontId="0" fillId="2" borderId="18" xfId="0" applyFill="1" applyBorder="1"/>
    <xf numFmtId="0" fontId="0" fillId="2" borderId="22" xfId="0" applyFill="1" applyBorder="1"/>
    <xf numFmtId="0" fontId="1" fillId="7" borderId="28" xfId="0" applyFont="1" applyFill="1" applyBorder="1" applyAlignment="1">
      <alignment horizontal="center" vertical="center" wrapText="1"/>
    </xf>
    <xf numFmtId="0" fontId="13" fillId="7" borderId="29" xfId="0" applyFont="1" applyFill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30" xfId="0" applyFont="1" applyBorder="1" applyAlignment="1">
      <alignment horizontal="center" vertical="center"/>
    </xf>
    <xf numFmtId="0" fontId="0" fillId="0" borderId="21" xfId="0" applyBorder="1"/>
    <xf numFmtId="0" fontId="0" fillId="0" borderId="21" xfId="0" applyBorder="1" applyAlignment="1">
      <alignment horizontal="center"/>
    </xf>
    <xf numFmtId="0" fontId="0" fillId="0" borderId="33" xfId="0" applyBorder="1" applyAlignment="1">
      <alignment horizontal="center"/>
    </xf>
    <xf numFmtId="0" fontId="14" fillId="0" borderId="7" xfId="0" applyFont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2" borderId="8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 applyProtection="1">
      <alignment horizontal="center"/>
      <protection locked="0"/>
    </xf>
    <xf numFmtId="0" fontId="1" fillId="0" borderId="2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left" vertical="center"/>
    </xf>
    <xf numFmtId="0" fontId="1" fillId="0" borderId="4" xfId="0" applyFont="1" applyFill="1" applyBorder="1" applyAlignment="1">
      <alignment horizontal="left" vertical="center"/>
    </xf>
    <xf numFmtId="0" fontId="0" fillId="0" borderId="2" xfId="0" applyFont="1" applyFill="1" applyBorder="1" applyAlignment="1">
      <alignment horizontal="left" vertical="center" wrapText="1"/>
    </xf>
    <xf numFmtId="0" fontId="0" fillId="0" borderId="3" xfId="0" applyFont="1" applyFill="1" applyBorder="1" applyAlignment="1">
      <alignment horizontal="left" vertical="center" wrapText="1"/>
    </xf>
    <xf numFmtId="0" fontId="0" fillId="0" borderId="4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4" fillId="6" borderId="1" xfId="0" applyFont="1" applyFill="1" applyBorder="1" applyAlignment="1">
      <alignment horizontal="center"/>
    </xf>
    <xf numFmtId="0" fontId="1" fillId="0" borderId="17" xfId="0" applyFont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18" xfId="0" applyFont="1" applyBorder="1" applyAlignment="1" applyProtection="1">
      <alignment horizontal="center" vertical="center"/>
      <protection locked="0"/>
    </xf>
    <xf numFmtId="14" fontId="6" fillId="0" borderId="17" xfId="0" applyNumberFormat="1" applyFont="1" applyBorder="1" applyAlignment="1" applyProtection="1">
      <alignment horizontal="center" vertical="center"/>
      <protection locked="0"/>
    </xf>
    <xf numFmtId="0" fontId="6" fillId="0" borderId="17" xfId="0" applyFont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3" fillId="3" borderId="1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7" fillId="0" borderId="17" xfId="0" applyFont="1" applyBorder="1" applyAlignment="1" applyProtection="1">
      <alignment horizontal="left" vertical="center"/>
      <protection locked="0"/>
    </xf>
    <xf numFmtId="0" fontId="0" fillId="0" borderId="18" xfId="0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 applyProtection="1">
      <alignment horizontal="left" vertical="center"/>
      <protection locked="0"/>
    </xf>
    <xf numFmtId="0" fontId="7" fillId="0" borderId="14" xfId="0" applyFont="1" applyFill="1" applyBorder="1" applyAlignment="1" applyProtection="1">
      <alignment horizontal="left" vertical="center"/>
      <protection locked="0"/>
    </xf>
    <xf numFmtId="0" fontId="0" fillId="0" borderId="19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20" xfId="0" applyBorder="1" applyAlignment="1" applyProtection="1">
      <alignment horizontal="center"/>
      <protection locked="0"/>
    </xf>
    <xf numFmtId="0" fontId="0" fillId="0" borderId="16" xfId="0" applyBorder="1" applyAlignment="1" applyProtection="1">
      <alignment horizontal="center"/>
      <protection locked="0"/>
    </xf>
    <xf numFmtId="0" fontId="14" fillId="0" borderId="31" xfId="0" applyFont="1" applyBorder="1" applyAlignment="1">
      <alignment horizontal="center" vertical="center"/>
    </xf>
    <xf numFmtId="0" fontId="14" fillId="0" borderId="32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/>
    </xf>
    <xf numFmtId="0" fontId="11" fillId="2" borderId="5" xfId="0" applyFont="1" applyFill="1" applyBorder="1" applyAlignment="1">
      <alignment horizontal="center"/>
    </xf>
    <xf numFmtId="0" fontId="11" fillId="2" borderId="24" xfId="0" applyFont="1" applyFill="1" applyBorder="1" applyAlignment="1">
      <alignment horizontal="center"/>
    </xf>
    <xf numFmtId="0" fontId="11" fillId="2" borderId="8" xfId="0" applyFont="1" applyFill="1" applyBorder="1" applyAlignment="1">
      <alignment horizontal="center"/>
    </xf>
    <xf numFmtId="0" fontId="11" fillId="2" borderId="5" xfId="0" applyFont="1" applyFill="1" applyBorder="1" applyAlignment="1">
      <alignment horizontal="center" textRotation="90" wrapText="1"/>
    </xf>
    <xf numFmtId="0" fontId="11" fillId="2" borderId="1" xfId="0" applyFont="1" applyFill="1" applyBorder="1" applyAlignment="1">
      <alignment horizontal="center" textRotation="90" wrapText="1"/>
    </xf>
    <xf numFmtId="0" fontId="11" fillId="2" borderId="23" xfId="0" applyFont="1" applyFill="1" applyBorder="1" applyAlignment="1">
      <alignment horizontal="center"/>
    </xf>
  </cellXfs>
  <cellStyles count="1">
    <cellStyle name="Normal" xfId="0" builtinId="0"/>
  </cellStyles>
  <dxfs count="7">
    <dxf>
      <fill>
        <patternFill>
          <fgColor theme="0"/>
          <bgColor theme="6" tint="-0.24994659260841701"/>
        </patternFill>
      </fill>
    </dxf>
    <dxf>
      <fill>
        <patternFill>
          <fgColor theme="0"/>
          <bgColor rgb="FFFF0000"/>
        </patternFill>
      </fill>
    </dxf>
    <dxf>
      <fill>
        <patternFill>
          <fgColor theme="0"/>
          <bgColor theme="6" tint="-0.24994659260841701"/>
        </patternFill>
      </fill>
    </dxf>
    <dxf>
      <fill>
        <patternFill>
          <fgColor theme="0"/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6" tint="-0.24994659260841701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540332</xdr:colOff>
      <xdr:row>2</xdr:row>
      <xdr:rowOff>13855</xdr:rowOff>
    </xdr:from>
    <xdr:to>
      <xdr:col>26</xdr:col>
      <xdr:colOff>814735</xdr:colOff>
      <xdr:row>5</xdr:row>
      <xdr:rowOff>134736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4E802031-37B7-417A-BFAD-518578CD8AB2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22405" y="387928"/>
          <a:ext cx="2144767" cy="66501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25</xdr:col>
      <xdr:colOff>568043</xdr:colOff>
      <xdr:row>5</xdr:row>
      <xdr:rowOff>41563</xdr:rowOff>
    </xdr:from>
    <xdr:to>
      <xdr:col>26</xdr:col>
      <xdr:colOff>775859</xdr:colOff>
      <xdr:row>10</xdr:row>
      <xdr:rowOff>96462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30CB71BC-09E2-4CFE-8B45-2AE35697F5CF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50116" y="955963"/>
          <a:ext cx="2078180" cy="94210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213360</xdr:colOff>
      <xdr:row>3</xdr:row>
      <xdr:rowOff>129540</xdr:rowOff>
    </xdr:from>
    <xdr:to>
      <xdr:col>8</xdr:col>
      <xdr:colOff>464820</xdr:colOff>
      <xdr:row>5</xdr:row>
      <xdr:rowOff>121920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E0F80A9B-4EC8-40A0-8FC2-D53E3F7E98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99360" y="685800"/>
          <a:ext cx="32994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AIA-Polimix-OPE-APA%20-%20IMP-POS_1409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tributos"/>
      <sheetName val="Conceito de atributos"/>
      <sheetName val="Tabela de Atributos"/>
      <sheetName val="Instalação"/>
      <sheetName val="Operação"/>
      <sheetName val="ISAe"/>
    </sheetNames>
    <sheetDataSet>
      <sheetData sheetId="0"/>
      <sheetData sheetId="1"/>
      <sheetData sheetId="2"/>
      <sheetData sheetId="3"/>
      <sheetData sheetId="4">
        <row r="16">
          <cell r="Y16">
            <v>35</v>
          </cell>
        </row>
        <row r="17">
          <cell r="Y17">
            <v>23</v>
          </cell>
        </row>
        <row r="18">
          <cell r="Y18">
            <v>34</v>
          </cell>
        </row>
        <row r="19">
          <cell r="Y19">
            <v>37</v>
          </cell>
        </row>
        <row r="20">
          <cell r="Y20">
            <v>35</v>
          </cell>
        </row>
        <row r="21">
          <cell r="Y21">
            <v>32</v>
          </cell>
        </row>
        <row r="22">
          <cell r="Y22">
            <v>30</v>
          </cell>
        </row>
        <row r="23">
          <cell r="Y23">
            <v>28</v>
          </cell>
        </row>
        <row r="24">
          <cell r="Y24">
            <v>35</v>
          </cell>
        </row>
        <row r="25">
          <cell r="Y25">
            <v>27</v>
          </cell>
        </row>
        <row r="26">
          <cell r="Y26">
            <v>38</v>
          </cell>
        </row>
        <row r="27">
          <cell r="Y27">
            <v>28</v>
          </cell>
        </row>
        <row r="28">
          <cell r="Y28">
            <v>33</v>
          </cell>
        </row>
        <row r="29">
          <cell r="Y29">
            <v>34</v>
          </cell>
        </row>
        <row r="30">
          <cell r="Y30">
            <v>31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S53"/>
  <sheetViews>
    <sheetView topLeftCell="A13" zoomScale="70" zoomScaleNormal="70" workbookViewId="0">
      <selection activeCell="I34" sqref="I34"/>
    </sheetView>
  </sheetViews>
  <sheetFormatPr defaultRowHeight="14.4" x14ac:dyDescent="0.3"/>
  <cols>
    <col min="1" max="1" width="29.6640625" bestFit="1" customWidth="1"/>
    <col min="2" max="2" width="20.6640625" style="1" bestFit="1" customWidth="1"/>
    <col min="3" max="3" width="20.5546875" style="1" bestFit="1" customWidth="1"/>
    <col min="4" max="4" width="20.109375" style="1" bestFit="1" customWidth="1"/>
    <col min="5" max="5" width="22.109375" bestFit="1" customWidth="1"/>
    <col min="6" max="6" width="24" bestFit="1" customWidth="1"/>
    <col min="7" max="7" width="11.88671875" bestFit="1" customWidth="1"/>
    <col min="8" max="8" width="6.44140625" style="15" customWidth="1"/>
    <col min="9" max="9" width="25.6640625" bestFit="1" customWidth="1"/>
    <col min="10" max="10" width="8.6640625" bestFit="1" customWidth="1"/>
    <col min="11" max="11" width="16.109375" bestFit="1" customWidth="1"/>
    <col min="12" max="12" width="6.6640625" customWidth="1"/>
    <col min="13" max="13" width="22.6640625" style="1" bestFit="1" customWidth="1"/>
    <col min="14" max="14" width="7.44140625" style="1" customWidth="1"/>
    <col min="15" max="15" width="22.44140625" style="1" customWidth="1"/>
    <col min="16" max="17" width="14.33203125" style="1" customWidth="1"/>
    <col min="18" max="19" width="14.33203125" customWidth="1"/>
  </cols>
  <sheetData>
    <row r="2" spans="1:11" ht="15" thickBot="1" x14ac:dyDescent="0.35"/>
    <row r="3" spans="1:11" x14ac:dyDescent="0.3">
      <c r="A3" s="5"/>
      <c r="B3" s="36" t="s">
        <v>149</v>
      </c>
      <c r="C3" s="36" t="s">
        <v>150</v>
      </c>
      <c r="F3" s="117" t="s">
        <v>112</v>
      </c>
      <c r="G3" s="118"/>
      <c r="I3" s="11" t="s">
        <v>72</v>
      </c>
      <c r="J3" s="11" t="s">
        <v>73</v>
      </c>
      <c r="K3" s="36" t="s">
        <v>67</v>
      </c>
    </row>
    <row r="4" spans="1:11" x14ac:dyDescent="0.3">
      <c r="A4" s="5" t="s">
        <v>161</v>
      </c>
      <c r="B4" s="4">
        <v>1</v>
      </c>
      <c r="C4" s="4">
        <v>-1</v>
      </c>
      <c r="F4" s="19" t="s">
        <v>105</v>
      </c>
      <c r="G4" s="17" t="s">
        <v>113</v>
      </c>
      <c r="I4" s="3" t="s">
        <v>239</v>
      </c>
      <c r="J4" s="16">
        <f>SUM(B5:C5)</f>
        <v>-1</v>
      </c>
      <c r="K4" s="114" t="s">
        <v>2</v>
      </c>
    </row>
    <row r="5" spans="1:11" x14ac:dyDescent="0.3">
      <c r="A5" s="5" t="s">
        <v>151</v>
      </c>
      <c r="B5" s="4"/>
      <c r="C5" s="4">
        <v>-1</v>
      </c>
      <c r="F5" s="19" t="s">
        <v>104</v>
      </c>
      <c r="G5" s="17" t="s">
        <v>114</v>
      </c>
      <c r="I5" s="3" t="s">
        <v>0</v>
      </c>
      <c r="J5" s="16">
        <f>SUM(B8:D8)</f>
        <v>3</v>
      </c>
      <c r="K5" s="115"/>
    </row>
    <row r="6" spans="1:11" x14ac:dyDescent="0.3">
      <c r="A6" s="6"/>
      <c r="B6" s="36" t="s">
        <v>1</v>
      </c>
      <c r="C6" s="36" t="s">
        <v>2</v>
      </c>
      <c r="D6" s="36" t="s">
        <v>3</v>
      </c>
      <c r="F6" s="19" t="s">
        <v>102</v>
      </c>
      <c r="G6" s="17" t="s">
        <v>115</v>
      </c>
      <c r="I6" s="3" t="s">
        <v>4</v>
      </c>
      <c r="J6" s="16">
        <f>SUM(B11:C11)</f>
        <v>2</v>
      </c>
      <c r="K6" s="115"/>
    </row>
    <row r="7" spans="1:11" x14ac:dyDescent="0.3">
      <c r="A7" s="5" t="s">
        <v>0</v>
      </c>
      <c r="B7" s="4">
        <v>1</v>
      </c>
      <c r="C7" s="4">
        <v>2</v>
      </c>
      <c r="D7" s="4">
        <v>3</v>
      </c>
      <c r="F7" s="19" t="s">
        <v>108</v>
      </c>
      <c r="G7" s="17" t="s">
        <v>116</v>
      </c>
      <c r="I7" s="13" t="s">
        <v>77</v>
      </c>
      <c r="J7" s="4">
        <f>SUM(B14:E14)</f>
        <v>2</v>
      </c>
      <c r="K7" s="115"/>
    </row>
    <row r="8" spans="1:11" x14ac:dyDescent="0.3">
      <c r="A8" s="5" t="s">
        <v>17</v>
      </c>
      <c r="B8" s="4"/>
      <c r="C8" s="4"/>
      <c r="D8" s="4">
        <v>3</v>
      </c>
      <c r="F8" s="19" t="s">
        <v>109</v>
      </c>
      <c r="G8" s="17" t="s">
        <v>117</v>
      </c>
      <c r="I8" s="13" t="s">
        <v>98</v>
      </c>
      <c r="J8" s="4">
        <f>SUM(B17:D17)</f>
        <v>3</v>
      </c>
      <c r="K8" s="115"/>
    </row>
    <row r="9" spans="1:11" x14ac:dyDescent="0.3">
      <c r="A9" s="5"/>
      <c r="B9" s="36" t="s">
        <v>5</v>
      </c>
      <c r="C9" s="36" t="s">
        <v>6</v>
      </c>
      <c r="F9" s="19" t="s">
        <v>110</v>
      </c>
      <c r="G9" s="17" t="s">
        <v>118</v>
      </c>
      <c r="I9" s="13" t="s">
        <v>85</v>
      </c>
      <c r="J9" s="4">
        <f>SUM(B20:C20)</f>
        <v>2</v>
      </c>
      <c r="K9" s="115"/>
    </row>
    <row r="10" spans="1:11" x14ac:dyDescent="0.3">
      <c r="A10" s="5" t="s">
        <v>4</v>
      </c>
      <c r="B10" s="4">
        <v>1</v>
      </c>
      <c r="C10" s="4">
        <v>2</v>
      </c>
      <c r="F10" s="19" t="s">
        <v>103</v>
      </c>
      <c r="G10" s="17" t="s">
        <v>119</v>
      </c>
      <c r="I10" s="13" t="s">
        <v>83</v>
      </c>
      <c r="J10" s="4">
        <f>SUM(B23:E23)</f>
        <v>4</v>
      </c>
      <c r="K10" s="115"/>
    </row>
    <row r="11" spans="1:11" x14ac:dyDescent="0.3">
      <c r="A11" s="5" t="s">
        <v>18</v>
      </c>
      <c r="B11" s="4"/>
      <c r="C11" s="4">
        <v>2</v>
      </c>
      <c r="F11" s="19" t="s">
        <v>111</v>
      </c>
      <c r="G11" s="17" t="s">
        <v>120</v>
      </c>
      <c r="I11" s="13" t="s">
        <v>147</v>
      </c>
      <c r="J11" s="4">
        <f>SUM(B26:C26)</f>
        <v>2</v>
      </c>
      <c r="K11" s="115"/>
    </row>
    <row r="12" spans="1:11" x14ac:dyDescent="0.3">
      <c r="A12" s="5"/>
      <c r="B12" s="36" t="s">
        <v>9</v>
      </c>
      <c r="C12" s="36" t="s">
        <v>2</v>
      </c>
      <c r="D12" s="36" t="s">
        <v>10</v>
      </c>
      <c r="E12" s="36" t="s">
        <v>78</v>
      </c>
      <c r="F12" s="19" t="s">
        <v>61</v>
      </c>
      <c r="G12" s="17" t="s">
        <v>86</v>
      </c>
      <c r="I12" s="13" t="s">
        <v>88</v>
      </c>
      <c r="J12" s="4">
        <f>SUM(B29:C29)</f>
        <v>2</v>
      </c>
      <c r="K12" s="115"/>
    </row>
    <row r="13" spans="1:11" ht="15" thickBot="1" x14ac:dyDescent="0.35">
      <c r="A13" s="5" t="s">
        <v>77</v>
      </c>
      <c r="B13" s="4">
        <v>1</v>
      </c>
      <c r="C13" s="4">
        <v>2</v>
      </c>
      <c r="D13" s="4">
        <v>3</v>
      </c>
      <c r="E13" s="4">
        <v>4</v>
      </c>
      <c r="F13" s="20" t="s">
        <v>106</v>
      </c>
      <c r="G13" s="18" t="s">
        <v>87</v>
      </c>
      <c r="I13" s="3" t="s">
        <v>68</v>
      </c>
      <c r="J13" s="16">
        <f>SUM(B32:F32)</f>
        <v>5</v>
      </c>
      <c r="K13" s="115"/>
    </row>
    <row r="14" spans="1:11" x14ac:dyDescent="0.3">
      <c r="A14" s="5" t="s">
        <v>79</v>
      </c>
      <c r="B14" s="4"/>
      <c r="C14" s="4">
        <v>2</v>
      </c>
      <c r="D14" s="4"/>
      <c r="E14" s="4"/>
      <c r="I14" s="3" t="s">
        <v>122</v>
      </c>
      <c r="J14" s="4">
        <f>SUM(B35:F35)</f>
        <v>5</v>
      </c>
      <c r="K14" s="115"/>
    </row>
    <row r="15" spans="1:11" x14ac:dyDescent="0.3">
      <c r="A15" s="5"/>
      <c r="B15" s="36" t="s">
        <v>82</v>
      </c>
      <c r="C15" s="36" t="s">
        <v>2</v>
      </c>
      <c r="D15" s="36" t="s">
        <v>80</v>
      </c>
      <c r="I15" s="13" t="s">
        <v>7</v>
      </c>
      <c r="J15" s="16">
        <f>SUM(B38:F38)</f>
        <v>5</v>
      </c>
      <c r="K15" s="115"/>
    </row>
    <row r="16" spans="1:11" x14ac:dyDescent="0.3">
      <c r="A16" s="5" t="s">
        <v>98</v>
      </c>
      <c r="B16" s="4">
        <v>1</v>
      </c>
      <c r="C16" s="4">
        <v>2</v>
      </c>
      <c r="D16" s="4">
        <v>3</v>
      </c>
      <c r="I16" s="13" t="s">
        <v>12</v>
      </c>
      <c r="J16" s="16">
        <f>SUM(B41:G41)</f>
        <v>5</v>
      </c>
      <c r="K16" s="115"/>
    </row>
    <row r="17" spans="1:11" x14ac:dyDescent="0.3">
      <c r="A17" s="5" t="s">
        <v>240</v>
      </c>
      <c r="B17" s="4"/>
      <c r="C17" s="4"/>
      <c r="D17" s="4">
        <v>3</v>
      </c>
      <c r="I17" s="3" t="s">
        <v>15</v>
      </c>
      <c r="J17" s="16">
        <f>J15*J16</f>
        <v>25</v>
      </c>
      <c r="K17" s="116"/>
    </row>
    <row r="18" spans="1:11" x14ac:dyDescent="0.3">
      <c r="A18" s="5"/>
      <c r="B18" s="36" t="s">
        <v>171</v>
      </c>
      <c r="C18" s="36" t="s">
        <v>170</v>
      </c>
      <c r="D18" s="8"/>
      <c r="I18" s="3"/>
      <c r="J18" s="16"/>
      <c r="K18" s="37"/>
    </row>
    <row r="19" spans="1:11" x14ac:dyDescent="0.3">
      <c r="A19" s="5" t="s">
        <v>85</v>
      </c>
      <c r="B19" s="46">
        <v>1</v>
      </c>
      <c r="C19" s="46">
        <v>2</v>
      </c>
      <c r="D19" s="8"/>
      <c r="I19" s="3"/>
      <c r="J19" s="16"/>
      <c r="K19" s="37"/>
    </row>
    <row r="20" spans="1:11" x14ac:dyDescent="0.3">
      <c r="A20" s="5" t="s">
        <v>241</v>
      </c>
      <c r="B20" s="4"/>
      <c r="C20" s="4">
        <v>2</v>
      </c>
      <c r="D20" s="8"/>
      <c r="I20" s="3"/>
      <c r="J20" s="16"/>
      <c r="K20" s="37"/>
    </row>
    <row r="21" spans="1:11" x14ac:dyDescent="0.3">
      <c r="A21" s="5"/>
      <c r="B21" s="36" t="s">
        <v>194</v>
      </c>
      <c r="C21" s="36" t="s">
        <v>195</v>
      </c>
      <c r="D21" s="36" t="s">
        <v>196</v>
      </c>
      <c r="E21" s="36" t="s">
        <v>197</v>
      </c>
      <c r="I21" s="5" t="s">
        <v>70</v>
      </c>
      <c r="J21" s="36">
        <f>J4*(J5+J6+J7+J8+J9+J10+J11+J12+J13+J14+J17)</f>
        <v>-55</v>
      </c>
      <c r="K21" s="36"/>
    </row>
    <row r="22" spans="1:11" x14ac:dyDescent="0.3">
      <c r="A22" s="5" t="s">
        <v>83</v>
      </c>
      <c r="B22" s="4">
        <v>1</v>
      </c>
      <c r="C22" s="4">
        <v>2</v>
      </c>
      <c r="D22" s="4">
        <v>3</v>
      </c>
      <c r="E22" s="4">
        <v>4</v>
      </c>
      <c r="K22" s="10"/>
    </row>
    <row r="23" spans="1:11" x14ac:dyDescent="0.3">
      <c r="A23" s="5" t="s">
        <v>84</v>
      </c>
      <c r="B23" s="4"/>
      <c r="C23" s="4"/>
      <c r="D23" s="4"/>
      <c r="E23" s="4">
        <v>4</v>
      </c>
      <c r="I23" s="36" t="s">
        <v>71</v>
      </c>
      <c r="J23" s="36" t="s">
        <v>66</v>
      </c>
      <c r="K23" s="36" t="s">
        <v>67</v>
      </c>
    </row>
    <row r="24" spans="1:11" x14ac:dyDescent="0.3">
      <c r="A24" s="5"/>
      <c r="B24" s="36" t="s">
        <v>152</v>
      </c>
      <c r="C24" s="36" t="s">
        <v>153</v>
      </c>
      <c r="I24" s="36" t="s">
        <v>61</v>
      </c>
      <c r="J24" s="9" t="s">
        <v>124</v>
      </c>
      <c r="K24" s="12" t="s">
        <v>74</v>
      </c>
    </row>
    <row r="25" spans="1:11" x14ac:dyDescent="0.3">
      <c r="A25" s="5" t="s">
        <v>147</v>
      </c>
      <c r="B25" s="4">
        <v>1</v>
      </c>
      <c r="C25" s="4">
        <v>2</v>
      </c>
      <c r="I25" s="36" t="s">
        <v>62</v>
      </c>
      <c r="J25" s="9" t="s">
        <v>125</v>
      </c>
      <c r="K25" s="12" t="s">
        <v>9</v>
      </c>
    </row>
    <row r="26" spans="1:11" x14ac:dyDescent="0.3">
      <c r="A26" s="5" t="s">
        <v>148</v>
      </c>
      <c r="B26" s="4"/>
      <c r="C26" s="4">
        <v>2</v>
      </c>
      <c r="I26" s="36" t="s">
        <v>63</v>
      </c>
      <c r="J26" s="9" t="s">
        <v>126</v>
      </c>
      <c r="K26" s="12" t="s">
        <v>2</v>
      </c>
    </row>
    <row r="27" spans="1:11" x14ac:dyDescent="0.3">
      <c r="A27" s="5"/>
      <c r="B27" s="36" t="s">
        <v>90</v>
      </c>
      <c r="C27" s="36" t="s">
        <v>91</v>
      </c>
      <c r="I27" s="36" t="s">
        <v>64</v>
      </c>
      <c r="J27" s="9" t="s">
        <v>127</v>
      </c>
      <c r="K27" s="12" t="s">
        <v>10</v>
      </c>
    </row>
    <row r="28" spans="1:11" x14ac:dyDescent="0.3">
      <c r="A28" s="5" t="s">
        <v>88</v>
      </c>
      <c r="B28" s="4">
        <v>1</v>
      </c>
      <c r="C28" s="4">
        <v>2</v>
      </c>
      <c r="I28" s="36" t="s">
        <v>65</v>
      </c>
      <c r="J28" s="9" t="s">
        <v>128</v>
      </c>
      <c r="K28" s="12" t="s">
        <v>11</v>
      </c>
    </row>
    <row r="29" spans="1:11" x14ac:dyDescent="0.3">
      <c r="A29" s="5" t="s">
        <v>89</v>
      </c>
      <c r="B29" s="4"/>
      <c r="C29" s="4">
        <v>2</v>
      </c>
    </row>
    <row r="30" spans="1:11" x14ac:dyDescent="0.3">
      <c r="A30" s="5"/>
      <c r="B30" s="58" t="s">
        <v>205</v>
      </c>
      <c r="C30" s="58" t="s">
        <v>75</v>
      </c>
      <c r="D30" s="58" t="s">
        <v>206</v>
      </c>
      <c r="E30" s="58" t="s">
        <v>207</v>
      </c>
      <c r="F30" s="58" t="s">
        <v>208</v>
      </c>
      <c r="I30" s="36" t="s">
        <v>20</v>
      </c>
      <c r="J30" s="36" t="s">
        <v>66</v>
      </c>
      <c r="K30" s="36" t="s">
        <v>67</v>
      </c>
    </row>
    <row r="31" spans="1:11" x14ac:dyDescent="0.3">
      <c r="A31" s="5" t="s">
        <v>68</v>
      </c>
      <c r="B31" s="4">
        <v>1</v>
      </c>
      <c r="C31" s="4">
        <v>2</v>
      </c>
      <c r="D31" s="4">
        <v>3</v>
      </c>
      <c r="E31" s="4">
        <v>4</v>
      </c>
      <c r="F31" s="4">
        <v>5</v>
      </c>
      <c r="I31" s="36" t="s">
        <v>61</v>
      </c>
      <c r="J31" s="9" t="s">
        <v>51</v>
      </c>
      <c r="K31" s="4" t="s">
        <v>56</v>
      </c>
    </row>
    <row r="32" spans="1:11" x14ac:dyDescent="0.3">
      <c r="A32" s="5" t="s">
        <v>69</v>
      </c>
      <c r="B32" s="4"/>
      <c r="C32" s="4"/>
      <c r="D32" s="4"/>
      <c r="E32" s="4"/>
      <c r="F32" s="4">
        <v>5</v>
      </c>
      <c r="I32" s="36" t="s">
        <v>62</v>
      </c>
      <c r="J32" s="9" t="s">
        <v>52</v>
      </c>
      <c r="K32" s="4" t="s">
        <v>57</v>
      </c>
    </row>
    <row r="33" spans="1:19" x14ac:dyDescent="0.3">
      <c r="A33" s="5"/>
      <c r="B33" s="36" t="s">
        <v>8</v>
      </c>
      <c r="C33" s="36" t="s">
        <v>9</v>
      </c>
      <c r="D33" s="36" t="s">
        <v>2</v>
      </c>
      <c r="E33" s="36" t="s">
        <v>10</v>
      </c>
      <c r="F33" s="36" t="s">
        <v>11</v>
      </c>
      <c r="I33" s="36" t="s">
        <v>63</v>
      </c>
      <c r="J33" s="9" t="s">
        <v>53</v>
      </c>
      <c r="K33" s="4" t="s">
        <v>58</v>
      </c>
    </row>
    <row r="34" spans="1:19" x14ac:dyDescent="0.3">
      <c r="A34" s="5" t="s">
        <v>122</v>
      </c>
      <c r="B34" s="4">
        <v>1</v>
      </c>
      <c r="C34" s="4">
        <v>2</v>
      </c>
      <c r="D34" s="4">
        <v>3</v>
      </c>
      <c r="E34" s="4">
        <v>4</v>
      </c>
      <c r="F34" s="4">
        <v>5</v>
      </c>
      <c r="I34" s="36" t="s">
        <v>64</v>
      </c>
      <c r="J34" s="9" t="s">
        <v>54</v>
      </c>
      <c r="K34" s="4" t="s">
        <v>59</v>
      </c>
    </row>
    <row r="35" spans="1:19" x14ac:dyDescent="0.3">
      <c r="A35" s="5" t="s">
        <v>123</v>
      </c>
      <c r="B35" s="4"/>
      <c r="C35" s="4"/>
      <c r="D35" s="4"/>
      <c r="E35" s="4"/>
      <c r="F35" s="4">
        <v>5</v>
      </c>
      <c r="I35" s="36" t="s">
        <v>65</v>
      </c>
      <c r="J35" s="9" t="s">
        <v>55</v>
      </c>
      <c r="K35" s="4" t="s">
        <v>60</v>
      </c>
    </row>
    <row r="36" spans="1:19" x14ac:dyDescent="0.3">
      <c r="A36" s="5"/>
      <c r="B36" s="36" t="s">
        <v>8</v>
      </c>
      <c r="C36" s="36" t="s">
        <v>9</v>
      </c>
      <c r="D36" s="36" t="s">
        <v>2</v>
      </c>
      <c r="E36" s="36" t="s">
        <v>10</v>
      </c>
      <c r="F36" s="36" t="s">
        <v>11</v>
      </c>
    </row>
    <row r="37" spans="1:19" x14ac:dyDescent="0.3">
      <c r="A37" s="5" t="s">
        <v>7</v>
      </c>
      <c r="B37" s="4">
        <v>1</v>
      </c>
      <c r="C37" s="4">
        <v>2</v>
      </c>
      <c r="D37" s="4">
        <v>3</v>
      </c>
      <c r="E37" s="4">
        <v>4</v>
      </c>
      <c r="F37" s="4">
        <v>5</v>
      </c>
    </row>
    <row r="38" spans="1:19" x14ac:dyDescent="0.3">
      <c r="A38" s="5" t="s">
        <v>76</v>
      </c>
      <c r="B38" s="4"/>
      <c r="C38" s="4"/>
      <c r="D38" s="4"/>
      <c r="E38" s="4"/>
      <c r="F38" s="4">
        <v>5</v>
      </c>
    </row>
    <row r="39" spans="1:19" x14ac:dyDescent="0.3">
      <c r="A39" s="5"/>
      <c r="B39" s="36" t="s">
        <v>13</v>
      </c>
      <c r="C39" s="36" t="s">
        <v>9</v>
      </c>
      <c r="D39" s="36" t="s">
        <v>2</v>
      </c>
      <c r="E39" s="36" t="s">
        <v>14</v>
      </c>
      <c r="F39" s="36" t="s">
        <v>10</v>
      </c>
      <c r="G39" s="36" t="s">
        <v>11</v>
      </c>
      <c r="H39" s="10"/>
    </row>
    <row r="40" spans="1:19" x14ac:dyDescent="0.3">
      <c r="A40" s="5" t="s">
        <v>12</v>
      </c>
      <c r="B40" s="4">
        <v>0</v>
      </c>
      <c r="C40" s="4">
        <v>1</v>
      </c>
      <c r="D40" s="4">
        <v>2</v>
      </c>
      <c r="E40" s="4">
        <v>3</v>
      </c>
      <c r="F40" s="4">
        <v>4</v>
      </c>
      <c r="G40" s="4">
        <v>5</v>
      </c>
      <c r="H40" s="14"/>
    </row>
    <row r="41" spans="1:19" x14ac:dyDescent="0.3">
      <c r="A41" s="5" t="s">
        <v>19</v>
      </c>
      <c r="B41" s="4"/>
      <c r="C41" s="4"/>
      <c r="D41" s="4"/>
      <c r="E41" s="4"/>
      <c r="F41" s="4"/>
      <c r="G41" s="4">
        <v>5</v>
      </c>
      <c r="H41" s="14"/>
    </row>
    <row r="42" spans="1:19" x14ac:dyDescent="0.3">
      <c r="A42" s="5" t="s">
        <v>15</v>
      </c>
      <c r="B42" s="108" t="s">
        <v>20</v>
      </c>
      <c r="C42" s="109"/>
      <c r="D42" s="109"/>
      <c r="E42" s="109"/>
      <c r="F42" s="109"/>
      <c r="G42" s="110"/>
      <c r="H42" s="10"/>
      <c r="I42" s="2"/>
      <c r="M42" s="2"/>
      <c r="N42" s="2"/>
      <c r="O42" s="2"/>
      <c r="P42" s="2"/>
      <c r="Q42" s="2"/>
      <c r="R42" s="2"/>
      <c r="S42" s="2"/>
    </row>
    <row r="43" spans="1:19" x14ac:dyDescent="0.3">
      <c r="A43" s="111" t="s">
        <v>16</v>
      </c>
      <c r="B43" s="36" t="s">
        <v>21</v>
      </c>
      <c r="C43" s="36" t="s">
        <v>22</v>
      </c>
      <c r="D43" s="36" t="s">
        <v>23</v>
      </c>
      <c r="E43" s="36" t="s">
        <v>24</v>
      </c>
      <c r="F43" s="36" t="s">
        <v>25</v>
      </c>
      <c r="G43" s="36" t="s">
        <v>26</v>
      </c>
      <c r="H43" s="10"/>
    </row>
    <row r="44" spans="1:19" x14ac:dyDescent="0.3">
      <c r="A44" s="112"/>
      <c r="B44" s="4">
        <f t="shared" ref="B44:G44" si="0">$B$37*B40</f>
        <v>0</v>
      </c>
      <c r="C44" s="4">
        <f t="shared" si="0"/>
        <v>1</v>
      </c>
      <c r="D44" s="4">
        <f t="shared" si="0"/>
        <v>2</v>
      </c>
      <c r="E44" s="4">
        <f t="shared" si="0"/>
        <v>3</v>
      </c>
      <c r="F44" s="4">
        <f t="shared" si="0"/>
        <v>4</v>
      </c>
      <c r="G44" s="4">
        <f t="shared" si="0"/>
        <v>5</v>
      </c>
      <c r="H44" s="14"/>
    </row>
    <row r="45" spans="1:19" x14ac:dyDescent="0.3">
      <c r="A45" s="112"/>
      <c r="B45" s="36" t="s">
        <v>27</v>
      </c>
      <c r="C45" s="36" t="s">
        <v>28</v>
      </c>
      <c r="D45" s="36" t="s">
        <v>29</v>
      </c>
      <c r="E45" s="36" t="s">
        <v>30</v>
      </c>
      <c r="F45" s="36" t="s">
        <v>31</v>
      </c>
      <c r="G45" s="36" t="s">
        <v>32</v>
      </c>
      <c r="H45" s="10"/>
    </row>
    <row r="46" spans="1:19" x14ac:dyDescent="0.3">
      <c r="A46" s="112"/>
      <c r="B46" s="4">
        <f t="shared" ref="B46:G46" si="1">$C$37*B40</f>
        <v>0</v>
      </c>
      <c r="C46" s="4">
        <f t="shared" si="1"/>
        <v>2</v>
      </c>
      <c r="D46" s="4">
        <f t="shared" si="1"/>
        <v>4</v>
      </c>
      <c r="E46" s="4">
        <f t="shared" si="1"/>
        <v>6</v>
      </c>
      <c r="F46" s="4">
        <f t="shared" si="1"/>
        <v>8</v>
      </c>
      <c r="G46" s="4">
        <f t="shared" si="1"/>
        <v>10</v>
      </c>
      <c r="H46" s="14"/>
    </row>
    <row r="47" spans="1:19" x14ac:dyDescent="0.3">
      <c r="A47" s="112"/>
      <c r="B47" s="36" t="s">
        <v>33</v>
      </c>
      <c r="C47" s="36" t="s">
        <v>38</v>
      </c>
      <c r="D47" s="36" t="s">
        <v>34</v>
      </c>
      <c r="E47" s="36" t="s">
        <v>35</v>
      </c>
      <c r="F47" s="36" t="s">
        <v>36</v>
      </c>
      <c r="G47" s="36" t="s">
        <v>37</v>
      </c>
      <c r="H47" s="10"/>
    </row>
    <row r="48" spans="1:19" x14ac:dyDescent="0.3">
      <c r="A48" s="112"/>
      <c r="B48" s="4">
        <f>$D$37*B40</f>
        <v>0</v>
      </c>
      <c r="C48" s="4">
        <f t="shared" ref="C48:G48" si="2">$D$37*C40</f>
        <v>3</v>
      </c>
      <c r="D48" s="4">
        <f t="shared" si="2"/>
        <v>6</v>
      </c>
      <c r="E48" s="4">
        <f t="shared" si="2"/>
        <v>9</v>
      </c>
      <c r="F48" s="4">
        <f t="shared" si="2"/>
        <v>12</v>
      </c>
      <c r="G48" s="4">
        <f t="shared" si="2"/>
        <v>15</v>
      </c>
      <c r="H48" s="14"/>
    </row>
    <row r="49" spans="1:8" x14ac:dyDescent="0.3">
      <c r="A49" s="112"/>
      <c r="B49" s="36" t="s">
        <v>39</v>
      </c>
      <c r="C49" s="36" t="s">
        <v>40</v>
      </c>
      <c r="D49" s="36" t="s">
        <v>44</v>
      </c>
      <c r="E49" s="36" t="s">
        <v>41</v>
      </c>
      <c r="F49" s="36" t="s">
        <v>42</v>
      </c>
      <c r="G49" s="36" t="s">
        <v>43</v>
      </c>
      <c r="H49" s="10"/>
    </row>
    <row r="50" spans="1:8" x14ac:dyDescent="0.3">
      <c r="A50" s="112"/>
      <c r="B50" s="4">
        <f>$E$37*B40</f>
        <v>0</v>
      </c>
      <c r="C50" s="4">
        <f t="shared" ref="C50:G50" si="3">$E$37*C40</f>
        <v>4</v>
      </c>
      <c r="D50" s="4">
        <f t="shared" si="3"/>
        <v>8</v>
      </c>
      <c r="E50" s="4">
        <f t="shared" si="3"/>
        <v>12</v>
      </c>
      <c r="F50" s="4">
        <f t="shared" si="3"/>
        <v>16</v>
      </c>
      <c r="G50" s="4">
        <f t="shared" si="3"/>
        <v>20</v>
      </c>
      <c r="H50" s="14"/>
    </row>
    <row r="51" spans="1:8" x14ac:dyDescent="0.3">
      <c r="A51" s="112"/>
      <c r="B51" s="36" t="s">
        <v>45</v>
      </c>
      <c r="C51" s="36" t="s">
        <v>46</v>
      </c>
      <c r="D51" s="36" t="s">
        <v>47</v>
      </c>
      <c r="E51" s="36" t="s">
        <v>48</v>
      </c>
      <c r="F51" s="36" t="s">
        <v>49</v>
      </c>
      <c r="G51" s="36" t="s">
        <v>50</v>
      </c>
      <c r="H51" s="10"/>
    </row>
    <row r="52" spans="1:8" x14ac:dyDescent="0.3">
      <c r="A52" s="113"/>
      <c r="B52" s="4">
        <f>$F$37*B40</f>
        <v>0</v>
      </c>
      <c r="C52" s="4">
        <f t="shared" ref="C52:G52" si="4">$F$37*C40</f>
        <v>5</v>
      </c>
      <c r="D52" s="4">
        <f t="shared" si="4"/>
        <v>10</v>
      </c>
      <c r="E52" s="4">
        <f t="shared" si="4"/>
        <v>15</v>
      </c>
      <c r="F52" s="4">
        <f t="shared" si="4"/>
        <v>20</v>
      </c>
      <c r="G52" s="4">
        <f t="shared" si="4"/>
        <v>25</v>
      </c>
      <c r="H52" s="14"/>
    </row>
    <row r="53" spans="1:8" x14ac:dyDescent="0.3">
      <c r="A53" s="7"/>
      <c r="B53" s="8"/>
      <c r="C53" s="8"/>
      <c r="D53" s="8"/>
      <c r="E53" s="8"/>
      <c r="F53" s="8"/>
      <c r="G53" s="8"/>
      <c r="H53" s="14"/>
    </row>
  </sheetData>
  <mergeCells count="4">
    <mergeCell ref="B42:G42"/>
    <mergeCell ref="A43:A52"/>
    <mergeCell ref="K4:K17"/>
    <mergeCell ref="F3:G3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80"/>
  <sheetViews>
    <sheetView topLeftCell="A22" zoomScale="55" zoomScaleNormal="55" workbookViewId="0">
      <selection activeCell="C72" sqref="C72"/>
    </sheetView>
  </sheetViews>
  <sheetFormatPr defaultRowHeight="14.4" x14ac:dyDescent="0.3"/>
  <cols>
    <col min="1" max="1" width="20.44140625" style="53" customWidth="1"/>
    <col min="2" max="2" width="28.109375" style="53" customWidth="1"/>
    <col min="3" max="3" width="34.109375" style="41" bestFit="1" customWidth="1"/>
    <col min="4" max="4" width="6.5546875" style="42" customWidth="1"/>
    <col min="5" max="5" width="36.109375" style="62" customWidth="1"/>
  </cols>
  <sheetData>
    <row r="1" spans="1:5" x14ac:dyDescent="0.3">
      <c r="A1" s="51" t="s">
        <v>156</v>
      </c>
      <c r="B1" s="51" t="s">
        <v>157</v>
      </c>
      <c r="C1" s="43" t="s">
        <v>159</v>
      </c>
      <c r="D1" s="44" t="s">
        <v>158</v>
      </c>
      <c r="E1" s="59" t="s">
        <v>160</v>
      </c>
    </row>
    <row r="2" spans="1:5" ht="57.6" x14ac:dyDescent="0.3">
      <c r="A2" s="125" t="s">
        <v>242</v>
      </c>
      <c r="B2" s="122" t="s">
        <v>162</v>
      </c>
      <c r="C2" s="48" t="s">
        <v>155</v>
      </c>
      <c r="D2" s="48">
        <v>1</v>
      </c>
      <c r="E2" s="54" t="s">
        <v>169</v>
      </c>
    </row>
    <row r="3" spans="1:5" ht="57.6" x14ac:dyDescent="0.3">
      <c r="A3" s="127"/>
      <c r="B3" s="124"/>
      <c r="C3" s="48" t="s">
        <v>154</v>
      </c>
      <c r="D3" s="48">
        <v>2</v>
      </c>
      <c r="E3" s="54" t="s">
        <v>176</v>
      </c>
    </row>
    <row r="4" spans="1:5" x14ac:dyDescent="0.3">
      <c r="A4" s="52"/>
      <c r="B4" s="52"/>
      <c r="C4" s="39"/>
      <c r="D4" s="40"/>
      <c r="E4" s="60"/>
    </row>
    <row r="5" spans="1:5" x14ac:dyDescent="0.3">
      <c r="A5" s="51" t="s">
        <v>156</v>
      </c>
      <c r="B5" s="51" t="s">
        <v>157</v>
      </c>
      <c r="C5" s="43" t="s">
        <v>159</v>
      </c>
      <c r="D5" s="44" t="s">
        <v>158</v>
      </c>
      <c r="E5" s="59" t="s">
        <v>160</v>
      </c>
    </row>
    <row r="6" spans="1:5" ht="43.2" x14ac:dyDescent="0.3">
      <c r="A6" s="119" t="s">
        <v>0</v>
      </c>
      <c r="B6" s="122" t="s">
        <v>174</v>
      </c>
      <c r="C6" s="47" t="s">
        <v>1</v>
      </c>
      <c r="D6" s="48">
        <v>1</v>
      </c>
      <c r="E6" s="54" t="s">
        <v>175</v>
      </c>
    </row>
    <row r="7" spans="1:5" ht="57.6" x14ac:dyDescent="0.3">
      <c r="A7" s="120"/>
      <c r="B7" s="123"/>
      <c r="C7" s="47" t="s">
        <v>2</v>
      </c>
      <c r="D7" s="48">
        <v>2</v>
      </c>
      <c r="E7" s="54" t="s">
        <v>178</v>
      </c>
    </row>
    <row r="8" spans="1:5" ht="43.2" x14ac:dyDescent="0.3">
      <c r="A8" s="121"/>
      <c r="B8" s="124"/>
      <c r="C8" s="47" t="s">
        <v>3</v>
      </c>
      <c r="D8" s="48">
        <v>3</v>
      </c>
      <c r="E8" s="54" t="s">
        <v>177</v>
      </c>
    </row>
    <row r="9" spans="1:5" x14ac:dyDescent="0.3">
      <c r="A9" s="52"/>
      <c r="B9" s="52"/>
      <c r="C9" s="39"/>
      <c r="D9" s="40"/>
      <c r="E9" s="60"/>
    </row>
    <row r="10" spans="1:5" x14ac:dyDescent="0.3">
      <c r="A10" s="51" t="s">
        <v>156</v>
      </c>
      <c r="B10" s="51" t="s">
        <v>157</v>
      </c>
      <c r="C10" s="43" t="s">
        <v>159</v>
      </c>
      <c r="D10" s="44" t="s">
        <v>158</v>
      </c>
      <c r="E10" s="59" t="s">
        <v>160</v>
      </c>
    </row>
    <row r="11" spans="1:5" ht="63.75" customHeight="1" x14ac:dyDescent="0.3">
      <c r="A11" s="119" t="s">
        <v>4</v>
      </c>
      <c r="B11" s="122" t="s">
        <v>179</v>
      </c>
      <c r="C11" s="47" t="s">
        <v>5</v>
      </c>
      <c r="D11" s="48">
        <v>1</v>
      </c>
      <c r="E11" s="54" t="s">
        <v>181</v>
      </c>
    </row>
    <row r="12" spans="1:5" ht="78" customHeight="1" x14ac:dyDescent="0.3">
      <c r="A12" s="121"/>
      <c r="B12" s="124"/>
      <c r="C12" s="47" t="s">
        <v>6</v>
      </c>
      <c r="D12" s="48">
        <v>2</v>
      </c>
      <c r="E12" s="54" t="s">
        <v>180</v>
      </c>
    </row>
    <row r="13" spans="1:5" x14ac:dyDescent="0.3">
      <c r="A13" s="52"/>
      <c r="B13" s="52"/>
      <c r="C13" s="39"/>
      <c r="D13" s="40"/>
      <c r="E13" s="60"/>
    </row>
    <row r="14" spans="1:5" x14ac:dyDescent="0.3">
      <c r="A14" s="51" t="s">
        <v>156</v>
      </c>
      <c r="B14" s="51" t="s">
        <v>157</v>
      </c>
      <c r="C14" s="43" t="s">
        <v>159</v>
      </c>
      <c r="D14" s="44" t="s">
        <v>158</v>
      </c>
      <c r="E14" s="59" t="s">
        <v>160</v>
      </c>
    </row>
    <row r="15" spans="1:5" ht="43.2" x14ac:dyDescent="0.3">
      <c r="A15" s="119" t="s">
        <v>77</v>
      </c>
      <c r="B15" s="122" t="s">
        <v>182</v>
      </c>
      <c r="C15" s="47" t="s">
        <v>9</v>
      </c>
      <c r="D15" s="48">
        <v>1</v>
      </c>
      <c r="E15" s="54" t="s">
        <v>186</v>
      </c>
    </row>
    <row r="16" spans="1:5" ht="43.2" x14ac:dyDescent="0.3">
      <c r="A16" s="120"/>
      <c r="B16" s="123"/>
      <c r="C16" s="47" t="s">
        <v>2</v>
      </c>
      <c r="D16" s="48">
        <v>2</v>
      </c>
      <c r="E16" s="54" t="s">
        <v>185</v>
      </c>
    </row>
    <row r="17" spans="1:5" ht="57.6" x14ac:dyDescent="0.3">
      <c r="A17" s="120"/>
      <c r="B17" s="123"/>
      <c r="C17" s="47" t="s">
        <v>10</v>
      </c>
      <c r="D17" s="48">
        <v>3</v>
      </c>
      <c r="E17" s="54" t="s">
        <v>184</v>
      </c>
    </row>
    <row r="18" spans="1:5" ht="32.25" customHeight="1" x14ac:dyDescent="0.3">
      <c r="A18" s="121"/>
      <c r="B18" s="124"/>
      <c r="C18" s="47" t="s">
        <v>78</v>
      </c>
      <c r="D18" s="48">
        <v>4</v>
      </c>
      <c r="E18" s="54" t="s">
        <v>183</v>
      </c>
    </row>
    <row r="19" spans="1:5" x14ac:dyDescent="0.3">
      <c r="A19" s="52"/>
      <c r="B19" s="52"/>
      <c r="C19" s="39"/>
      <c r="D19" s="40"/>
      <c r="E19" s="60"/>
    </row>
    <row r="20" spans="1:5" x14ac:dyDescent="0.3">
      <c r="A20" s="51" t="s">
        <v>156</v>
      </c>
      <c r="B20" s="51" t="s">
        <v>157</v>
      </c>
      <c r="C20" s="43" t="s">
        <v>159</v>
      </c>
      <c r="D20" s="44" t="s">
        <v>158</v>
      </c>
      <c r="E20" s="59" t="s">
        <v>160</v>
      </c>
    </row>
    <row r="21" spans="1:5" ht="43.2" x14ac:dyDescent="0.3">
      <c r="A21" s="119" t="s">
        <v>98</v>
      </c>
      <c r="B21" s="122" t="s">
        <v>190</v>
      </c>
      <c r="C21" s="47" t="s">
        <v>82</v>
      </c>
      <c r="D21" s="48">
        <v>1</v>
      </c>
      <c r="E21" s="54" t="s">
        <v>187</v>
      </c>
    </row>
    <row r="22" spans="1:5" ht="43.2" x14ac:dyDescent="0.3">
      <c r="A22" s="120"/>
      <c r="B22" s="123"/>
      <c r="C22" s="47" t="s">
        <v>81</v>
      </c>
      <c r="D22" s="48">
        <v>2</v>
      </c>
      <c r="E22" s="54" t="s">
        <v>188</v>
      </c>
    </row>
    <row r="23" spans="1:5" ht="57.6" x14ac:dyDescent="0.3">
      <c r="A23" s="121"/>
      <c r="B23" s="124"/>
      <c r="C23" s="47" t="s">
        <v>80</v>
      </c>
      <c r="D23" s="48">
        <v>3</v>
      </c>
      <c r="E23" s="54" t="s">
        <v>189</v>
      </c>
    </row>
    <row r="24" spans="1:5" x14ac:dyDescent="0.3">
      <c r="A24" s="55"/>
      <c r="B24" s="56"/>
      <c r="C24" s="39"/>
      <c r="D24" s="40"/>
      <c r="E24" s="60"/>
    </row>
    <row r="25" spans="1:5" x14ac:dyDescent="0.3">
      <c r="A25" s="51" t="s">
        <v>156</v>
      </c>
      <c r="B25" s="51" t="s">
        <v>157</v>
      </c>
      <c r="C25" s="43" t="s">
        <v>159</v>
      </c>
      <c r="D25" s="44" t="s">
        <v>158</v>
      </c>
      <c r="E25" s="59" t="s">
        <v>160</v>
      </c>
    </row>
    <row r="26" spans="1:5" ht="57.6" x14ac:dyDescent="0.3">
      <c r="A26" s="119" t="s">
        <v>85</v>
      </c>
      <c r="B26" s="122" t="s">
        <v>191</v>
      </c>
      <c r="C26" s="47" t="s">
        <v>170</v>
      </c>
      <c r="D26" s="48">
        <v>1</v>
      </c>
      <c r="E26" s="54" t="s">
        <v>172</v>
      </c>
    </row>
    <row r="27" spans="1:5" ht="100.8" x14ac:dyDescent="0.3">
      <c r="A27" s="121"/>
      <c r="B27" s="124"/>
      <c r="C27" s="47" t="s">
        <v>171</v>
      </c>
      <c r="D27" s="48">
        <v>2</v>
      </c>
      <c r="E27" s="54" t="s">
        <v>173</v>
      </c>
    </row>
    <row r="28" spans="1:5" x14ac:dyDescent="0.3">
      <c r="A28" s="52"/>
      <c r="B28" s="52"/>
      <c r="C28" s="39"/>
      <c r="D28" s="40"/>
      <c r="E28" s="60"/>
    </row>
    <row r="29" spans="1:5" x14ac:dyDescent="0.3">
      <c r="A29" s="51" t="s">
        <v>156</v>
      </c>
      <c r="B29" s="51" t="s">
        <v>157</v>
      </c>
      <c r="C29" s="43" t="s">
        <v>159</v>
      </c>
      <c r="D29" s="44" t="s">
        <v>158</v>
      </c>
      <c r="E29" s="59" t="s">
        <v>160</v>
      </c>
    </row>
    <row r="30" spans="1:5" ht="43.2" x14ac:dyDescent="0.3">
      <c r="A30" s="125" t="s">
        <v>192</v>
      </c>
      <c r="B30" s="122" t="s">
        <v>193</v>
      </c>
      <c r="C30" s="47" t="s">
        <v>194</v>
      </c>
      <c r="D30" s="48">
        <v>1</v>
      </c>
      <c r="E30" s="54" t="s">
        <v>201</v>
      </c>
    </row>
    <row r="31" spans="1:5" ht="28.8" x14ac:dyDescent="0.3">
      <c r="A31" s="126"/>
      <c r="B31" s="123"/>
      <c r="C31" s="47" t="s">
        <v>195</v>
      </c>
      <c r="D31" s="48">
        <v>2</v>
      </c>
      <c r="E31" s="54" t="s">
        <v>198</v>
      </c>
    </row>
    <row r="32" spans="1:5" ht="43.2" x14ac:dyDescent="0.3">
      <c r="A32" s="126"/>
      <c r="B32" s="123"/>
      <c r="C32" s="49" t="s">
        <v>196</v>
      </c>
      <c r="D32" s="50">
        <v>3</v>
      </c>
      <c r="E32" s="57" t="s">
        <v>199</v>
      </c>
    </row>
    <row r="33" spans="1:5" ht="43.2" x14ac:dyDescent="0.3">
      <c r="A33" s="127"/>
      <c r="B33" s="124"/>
      <c r="C33" s="47" t="s">
        <v>197</v>
      </c>
      <c r="D33" s="48">
        <v>4</v>
      </c>
      <c r="E33" s="54" t="s">
        <v>200</v>
      </c>
    </row>
    <row r="34" spans="1:5" x14ac:dyDescent="0.3">
      <c r="A34" s="52"/>
      <c r="B34" s="52"/>
      <c r="C34" s="39"/>
      <c r="D34" s="40"/>
      <c r="E34" s="60"/>
    </row>
    <row r="35" spans="1:5" x14ac:dyDescent="0.3">
      <c r="A35" s="51" t="s">
        <v>156</v>
      </c>
      <c r="B35" s="51" t="s">
        <v>157</v>
      </c>
      <c r="C35" s="43" t="s">
        <v>159</v>
      </c>
      <c r="D35" s="44" t="s">
        <v>158</v>
      </c>
      <c r="E35" s="59" t="s">
        <v>160</v>
      </c>
    </row>
    <row r="36" spans="1:5" ht="43.2" x14ac:dyDescent="0.3">
      <c r="A36" s="119" t="s">
        <v>88</v>
      </c>
      <c r="B36" s="122" t="s">
        <v>204</v>
      </c>
      <c r="C36" s="47" t="s">
        <v>90</v>
      </c>
      <c r="D36" s="48">
        <v>1</v>
      </c>
      <c r="E36" s="54" t="s">
        <v>202</v>
      </c>
    </row>
    <row r="37" spans="1:5" ht="43.2" x14ac:dyDescent="0.3">
      <c r="A37" s="121"/>
      <c r="B37" s="124"/>
      <c r="C37" s="47" t="s">
        <v>91</v>
      </c>
      <c r="D37" s="48">
        <v>2</v>
      </c>
      <c r="E37" s="54" t="s">
        <v>203</v>
      </c>
    </row>
    <row r="38" spans="1:5" x14ac:dyDescent="0.3">
      <c r="A38" s="52"/>
      <c r="B38" s="52"/>
      <c r="C38" s="39"/>
      <c r="D38" s="40"/>
      <c r="E38" s="60"/>
    </row>
    <row r="39" spans="1:5" x14ac:dyDescent="0.3">
      <c r="A39" s="51" t="s">
        <v>156</v>
      </c>
      <c r="B39" s="51" t="s">
        <v>157</v>
      </c>
      <c r="C39" s="43" t="s">
        <v>159</v>
      </c>
      <c r="D39" s="44" t="s">
        <v>158</v>
      </c>
      <c r="E39" s="59" t="s">
        <v>160</v>
      </c>
    </row>
    <row r="40" spans="1:5" ht="28.8" x14ac:dyDescent="0.3">
      <c r="A40" s="119" t="s">
        <v>68</v>
      </c>
      <c r="B40" s="122" t="s">
        <v>214</v>
      </c>
      <c r="C40" s="45" t="s">
        <v>205</v>
      </c>
      <c r="D40" s="46">
        <v>1</v>
      </c>
      <c r="E40" s="61" t="s">
        <v>210</v>
      </c>
    </row>
    <row r="41" spans="1:5" ht="28.8" x14ac:dyDescent="0.3">
      <c r="A41" s="120"/>
      <c r="B41" s="123"/>
      <c r="C41" s="45" t="s">
        <v>75</v>
      </c>
      <c r="D41" s="46">
        <v>2</v>
      </c>
      <c r="E41" s="61" t="s">
        <v>209</v>
      </c>
    </row>
    <row r="42" spans="1:5" ht="28.8" x14ac:dyDescent="0.3">
      <c r="A42" s="120"/>
      <c r="B42" s="123"/>
      <c r="C42" s="45" t="s">
        <v>206</v>
      </c>
      <c r="D42" s="46">
        <v>3</v>
      </c>
      <c r="E42" s="61" t="s">
        <v>211</v>
      </c>
    </row>
    <row r="43" spans="1:5" ht="43.2" x14ac:dyDescent="0.3">
      <c r="A43" s="120"/>
      <c r="B43" s="123"/>
      <c r="C43" s="45" t="s">
        <v>207</v>
      </c>
      <c r="D43" s="46">
        <v>4</v>
      </c>
      <c r="E43" s="61" t="s">
        <v>212</v>
      </c>
    </row>
    <row r="44" spans="1:5" ht="43.2" x14ac:dyDescent="0.3">
      <c r="A44" s="121"/>
      <c r="B44" s="124"/>
      <c r="C44" s="45" t="s">
        <v>208</v>
      </c>
      <c r="D44" s="46">
        <v>5</v>
      </c>
      <c r="E44" s="61" t="s">
        <v>213</v>
      </c>
    </row>
    <row r="45" spans="1:5" x14ac:dyDescent="0.3">
      <c r="A45" s="52"/>
      <c r="B45" s="52"/>
      <c r="C45" s="39"/>
      <c r="D45" s="40"/>
      <c r="E45" s="60"/>
    </row>
    <row r="46" spans="1:5" x14ac:dyDescent="0.3">
      <c r="A46" s="51" t="s">
        <v>156</v>
      </c>
      <c r="B46" s="51" t="s">
        <v>157</v>
      </c>
      <c r="C46" s="43" t="s">
        <v>159</v>
      </c>
      <c r="D46" s="44" t="s">
        <v>158</v>
      </c>
      <c r="E46" s="59" t="s">
        <v>160</v>
      </c>
    </row>
    <row r="47" spans="1:5" ht="28.8" x14ac:dyDescent="0.3">
      <c r="A47" s="119" t="s">
        <v>122</v>
      </c>
      <c r="B47" s="122" t="s">
        <v>215</v>
      </c>
      <c r="C47" s="45" t="s">
        <v>221</v>
      </c>
      <c r="D47" s="46">
        <v>1</v>
      </c>
      <c r="E47" s="61" t="s">
        <v>222</v>
      </c>
    </row>
    <row r="48" spans="1:5" ht="43.2" x14ac:dyDescent="0.3">
      <c r="A48" s="120"/>
      <c r="B48" s="123"/>
      <c r="C48" s="45" t="s">
        <v>9</v>
      </c>
      <c r="D48" s="46">
        <v>2</v>
      </c>
      <c r="E48" s="61" t="s">
        <v>217</v>
      </c>
    </row>
    <row r="49" spans="1:5" ht="43.2" x14ac:dyDescent="0.3">
      <c r="A49" s="120"/>
      <c r="B49" s="123"/>
      <c r="C49" s="45" t="s">
        <v>2</v>
      </c>
      <c r="D49" s="46">
        <v>3</v>
      </c>
      <c r="E49" s="61" t="s">
        <v>218</v>
      </c>
    </row>
    <row r="50" spans="1:5" ht="43.2" x14ac:dyDescent="0.3">
      <c r="A50" s="120"/>
      <c r="B50" s="123"/>
      <c r="C50" s="45" t="s">
        <v>10</v>
      </c>
      <c r="D50" s="46">
        <v>4</v>
      </c>
      <c r="E50" s="61" t="s">
        <v>219</v>
      </c>
    </row>
    <row r="51" spans="1:5" ht="43.2" x14ac:dyDescent="0.3">
      <c r="A51" s="121"/>
      <c r="B51" s="124"/>
      <c r="C51" s="45" t="s">
        <v>216</v>
      </c>
      <c r="D51" s="46">
        <v>5</v>
      </c>
      <c r="E51" s="61" t="s">
        <v>220</v>
      </c>
    </row>
    <row r="52" spans="1:5" x14ac:dyDescent="0.3">
      <c r="A52" s="52"/>
      <c r="B52" s="52"/>
      <c r="C52" s="39"/>
      <c r="D52" s="40"/>
      <c r="E52" s="60"/>
    </row>
    <row r="53" spans="1:5" x14ac:dyDescent="0.3">
      <c r="A53" s="51" t="s">
        <v>156</v>
      </c>
      <c r="B53" s="51" t="s">
        <v>157</v>
      </c>
      <c r="C53" s="43" t="s">
        <v>159</v>
      </c>
      <c r="D53" s="44" t="s">
        <v>158</v>
      </c>
      <c r="E53" s="59" t="s">
        <v>160</v>
      </c>
    </row>
    <row r="54" spans="1:5" ht="28.8" x14ac:dyDescent="0.3">
      <c r="A54" s="119" t="s">
        <v>7</v>
      </c>
      <c r="B54" s="122" t="s">
        <v>223</v>
      </c>
      <c r="C54" s="45" t="s">
        <v>8</v>
      </c>
      <c r="D54" s="46">
        <v>1</v>
      </c>
      <c r="E54" s="61" t="s">
        <v>224</v>
      </c>
    </row>
    <row r="55" spans="1:5" ht="28.8" x14ac:dyDescent="0.3">
      <c r="A55" s="120"/>
      <c r="B55" s="123"/>
      <c r="C55" s="45" t="s">
        <v>9</v>
      </c>
      <c r="D55" s="46">
        <v>2</v>
      </c>
      <c r="E55" s="61" t="s">
        <v>225</v>
      </c>
    </row>
    <row r="56" spans="1:5" ht="28.8" x14ac:dyDescent="0.3">
      <c r="A56" s="120"/>
      <c r="B56" s="123"/>
      <c r="C56" s="45" t="s">
        <v>2</v>
      </c>
      <c r="D56" s="46">
        <v>3</v>
      </c>
      <c r="E56" s="61" t="s">
        <v>226</v>
      </c>
    </row>
    <row r="57" spans="1:5" ht="28.8" x14ac:dyDescent="0.3">
      <c r="A57" s="120"/>
      <c r="B57" s="123"/>
      <c r="C57" s="45" t="s">
        <v>10</v>
      </c>
      <c r="D57" s="46">
        <v>4</v>
      </c>
      <c r="E57" s="61" t="s">
        <v>227</v>
      </c>
    </row>
    <row r="58" spans="1:5" ht="28.8" x14ac:dyDescent="0.3">
      <c r="A58" s="121"/>
      <c r="B58" s="124"/>
      <c r="C58" s="45" t="s">
        <v>11</v>
      </c>
      <c r="D58" s="46">
        <v>5</v>
      </c>
      <c r="E58" s="61" t="s">
        <v>228</v>
      </c>
    </row>
    <row r="59" spans="1:5" x14ac:dyDescent="0.3">
      <c r="A59" s="52"/>
      <c r="B59" s="52"/>
      <c r="C59" s="39"/>
      <c r="D59" s="40"/>
      <c r="E59" s="60"/>
    </row>
    <row r="60" spans="1:5" x14ac:dyDescent="0.3">
      <c r="A60" s="51" t="s">
        <v>156</v>
      </c>
      <c r="B60" s="51" t="s">
        <v>157</v>
      </c>
      <c r="C60" s="43" t="s">
        <v>159</v>
      </c>
      <c r="D60" s="44" t="s">
        <v>158</v>
      </c>
      <c r="E60" s="59" t="s">
        <v>160</v>
      </c>
    </row>
    <row r="61" spans="1:5" x14ac:dyDescent="0.3">
      <c r="A61" s="119" t="s">
        <v>12</v>
      </c>
      <c r="B61" s="122" t="s">
        <v>235</v>
      </c>
      <c r="C61" s="47" t="s">
        <v>13</v>
      </c>
      <c r="D61" s="48">
        <v>0</v>
      </c>
      <c r="E61" s="54" t="s">
        <v>229</v>
      </c>
    </row>
    <row r="62" spans="1:5" ht="72" x14ac:dyDescent="0.3">
      <c r="A62" s="120"/>
      <c r="B62" s="123"/>
      <c r="C62" s="47" t="s">
        <v>9</v>
      </c>
      <c r="D62" s="48">
        <v>1</v>
      </c>
      <c r="E62" s="54" t="s">
        <v>231</v>
      </c>
    </row>
    <row r="63" spans="1:5" ht="57.6" x14ac:dyDescent="0.3">
      <c r="A63" s="120"/>
      <c r="B63" s="123"/>
      <c r="C63" s="47" t="s">
        <v>2</v>
      </c>
      <c r="D63" s="48">
        <v>2</v>
      </c>
      <c r="E63" s="54" t="s">
        <v>230</v>
      </c>
    </row>
    <row r="64" spans="1:5" ht="57.6" x14ac:dyDescent="0.3">
      <c r="A64" s="120"/>
      <c r="B64" s="123"/>
      <c r="C64" s="47" t="s">
        <v>14</v>
      </c>
      <c r="D64" s="48">
        <v>3</v>
      </c>
      <c r="E64" s="54" t="s">
        <v>232</v>
      </c>
    </row>
    <row r="65" spans="1:5" ht="72" x14ac:dyDescent="0.3">
      <c r="A65" s="120"/>
      <c r="B65" s="123"/>
      <c r="C65" s="47" t="s">
        <v>10</v>
      </c>
      <c r="D65" s="48">
        <v>4</v>
      </c>
      <c r="E65" s="54" t="s">
        <v>233</v>
      </c>
    </row>
    <row r="66" spans="1:5" ht="86.4" x14ac:dyDescent="0.3">
      <c r="A66" s="121"/>
      <c r="B66" s="124"/>
      <c r="C66" s="47" t="s">
        <v>11</v>
      </c>
      <c r="D66" s="48">
        <v>5</v>
      </c>
      <c r="E66" s="54" t="s">
        <v>234</v>
      </c>
    </row>
    <row r="67" spans="1:5" x14ac:dyDescent="0.3">
      <c r="A67" s="52"/>
      <c r="B67" s="52"/>
      <c r="C67" s="39"/>
      <c r="D67" s="40"/>
      <c r="E67" s="60"/>
    </row>
    <row r="68" spans="1:5" x14ac:dyDescent="0.3">
      <c r="A68" s="51" t="s">
        <v>156</v>
      </c>
      <c r="B68" s="51" t="s">
        <v>157</v>
      </c>
      <c r="C68" s="43" t="s">
        <v>159</v>
      </c>
      <c r="D68" s="44" t="s">
        <v>158</v>
      </c>
      <c r="E68" s="59" t="s">
        <v>160</v>
      </c>
    </row>
    <row r="69" spans="1:5" x14ac:dyDescent="0.3">
      <c r="A69" s="119" t="s">
        <v>15</v>
      </c>
      <c r="B69" s="122" t="s">
        <v>236</v>
      </c>
      <c r="C69" s="45" t="s">
        <v>163</v>
      </c>
      <c r="D69" s="46" t="s">
        <v>61</v>
      </c>
      <c r="E69" s="61" t="s">
        <v>237</v>
      </c>
    </row>
    <row r="70" spans="1:5" x14ac:dyDescent="0.3">
      <c r="A70" s="120"/>
      <c r="B70" s="123"/>
      <c r="C70" s="49" t="s">
        <v>164</v>
      </c>
      <c r="D70" s="50" t="s">
        <v>62</v>
      </c>
      <c r="E70" s="61" t="s">
        <v>237</v>
      </c>
    </row>
    <row r="71" spans="1:5" x14ac:dyDescent="0.3">
      <c r="A71" s="120"/>
      <c r="B71" s="123"/>
      <c r="C71" s="49" t="s">
        <v>165</v>
      </c>
      <c r="D71" s="50" t="s">
        <v>63</v>
      </c>
      <c r="E71" s="61" t="s">
        <v>237</v>
      </c>
    </row>
    <row r="72" spans="1:5" x14ac:dyDescent="0.3">
      <c r="A72" s="120"/>
      <c r="B72" s="123"/>
      <c r="C72" s="49" t="s">
        <v>166</v>
      </c>
      <c r="D72" s="50" t="s">
        <v>64</v>
      </c>
      <c r="E72" s="61" t="s">
        <v>237</v>
      </c>
    </row>
    <row r="73" spans="1:5" x14ac:dyDescent="0.3">
      <c r="A73" s="121"/>
      <c r="B73" s="124"/>
      <c r="C73" s="49" t="s">
        <v>167</v>
      </c>
      <c r="D73" s="50" t="s">
        <v>65</v>
      </c>
      <c r="E73" s="61" t="s">
        <v>237</v>
      </c>
    </row>
    <row r="75" spans="1:5" x14ac:dyDescent="0.3">
      <c r="A75" s="51" t="s">
        <v>156</v>
      </c>
      <c r="B75" s="51" t="s">
        <v>157</v>
      </c>
      <c r="C75" s="43" t="s">
        <v>159</v>
      </c>
      <c r="D75" s="44" t="s">
        <v>158</v>
      </c>
      <c r="E75" s="59" t="s">
        <v>160</v>
      </c>
    </row>
    <row r="76" spans="1:5" x14ac:dyDescent="0.3">
      <c r="A76" s="119" t="s">
        <v>92</v>
      </c>
      <c r="B76" s="122" t="s">
        <v>238</v>
      </c>
      <c r="C76" s="12" t="s">
        <v>74</v>
      </c>
      <c r="D76" s="46" t="s">
        <v>61</v>
      </c>
      <c r="E76" s="61" t="s">
        <v>237</v>
      </c>
    </row>
    <row r="77" spans="1:5" x14ac:dyDescent="0.3">
      <c r="A77" s="120"/>
      <c r="B77" s="123"/>
      <c r="C77" s="12" t="s">
        <v>9</v>
      </c>
      <c r="D77" s="50" t="s">
        <v>62</v>
      </c>
      <c r="E77" s="61" t="s">
        <v>237</v>
      </c>
    </row>
    <row r="78" spans="1:5" x14ac:dyDescent="0.3">
      <c r="A78" s="120"/>
      <c r="B78" s="123"/>
      <c r="C78" s="12" t="s">
        <v>2</v>
      </c>
      <c r="D78" s="50" t="s">
        <v>63</v>
      </c>
      <c r="E78" s="61" t="s">
        <v>237</v>
      </c>
    </row>
    <row r="79" spans="1:5" x14ac:dyDescent="0.3">
      <c r="A79" s="120"/>
      <c r="B79" s="123"/>
      <c r="C79" s="12" t="s">
        <v>10</v>
      </c>
      <c r="D79" s="50" t="s">
        <v>64</v>
      </c>
      <c r="E79" s="61" t="s">
        <v>237</v>
      </c>
    </row>
    <row r="80" spans="1:5" x14ac:dyDescent="0.3">
      <c r="A80" s="121"/>
      <c r="B80" s="124"/>
      <c r="C80" s="12" t="s">
        <v>11</v>
      </c>
      <c r="D80" s="50" t="s">
        <v>65</v>
      </c>
      <c r="E80" s="61" t="s">
        <v>237</v>
      </c>
    </row>
  </sheetData>
  <mergeCells count="28">
    <mergeCell ref="A21:A23"/>
    <mergeCell ref="B21:B23"/>
    <mergeCell ref="A15:A18"/>
    <mergeCell ref="B15:B18"/>
    <mergeCell ref="A2:A3"/>
    <mergeCell ref="B2:B3"/>
    <mergeCell ref="A6:A8"/>
    <mergeCell ref="B6:B8"/>
    <mergeCell ref="A11:A12"/>
    <mergeCell ref="B11:B12"/>
    <mergeCell ref="A47:A51"/>
    <mergeCell ref="B47:B51"/>
    <mergeCell ref="A54:A58"/>
    <mergeCell ref="B54:B58"/>
    <mergeCell ref="A36:A37"/>
    <mergeCell ref="B36:B37"/>
    <mergeCell ref="A26:A27"/>
    <mergeCell ref="B26:B27"/>
    <mergeCell ref="A30:A33"/>
    <mergeCell ref="B30:B33"/>
    <mergeCell ref="A40:A44"/>
    <mergeCell ref="B40:B44"/>
    <mergeCell ref="A76:A80"/>
    <mergeCell ref="B76:B80"/>
    <mergeCell ref="A61:A66"/>
    <mergeCell ref="B61:B66"/>
    <mergeCell ref="A69:A73"/>
    <mergeCell ref="B69:B73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16"/>
  <sheetViews>
    <sheetView zoomScale="70" zoomScaleNormal="70" workbookViewId="0">
      <selection activeCell="F35" sqref="F35"/>
    </sheetView>
  </sheetViews>
  <sheetFormatPr defaultRowHeight="14.4" x14ac:dyDescent="0.3"/>
  <cols>
    <col min="1" max="1" width="29.44140625" bestFit="1" customWidth="1"/>
    <col min="2" max="2" width="8.88671875" customWidth="1"/>
    <col min="3" max="3" width="22.88671875" bestFit="1" customWidth="1"/>
    <col min="4" max="4" width="22.6640625" bestFit="1" customWidth="1"/>
    <col min="5" max="5" width="10.109375" customWidth="1"/>
    <col min="6" max="6" width="15.88671875" customWidth="1"/>
  </cols>
  <sheetData>
    <row r="1" spans="1:3" x14ac:dyDescent="0.3">
      <c r="A1" s="38" t="s">
        <v>252</v>
      </c>
      <c r="B1" s="38" t="s">
        <v>66</v>
      </c>
      <c r="C1" s="38" t="s">
        <v>67</v>
      </c>
    </row>
    <row r="2" spans="1:3" x14ac:dyDescent="0.3">
      <c r="A2" s="38" t="s">
        <v>61</v>
      </c>
      <c r="B2" s="9" t="s">
        <v>51</v>
      </c>
      <c r="C2" s="4" t="s">
        <v>257</v>
      </c>
    </row>
    <row r="3" spans="1:3" x14ac:dyDescent="0.3">
      <c r="A3" s="38" t="s">
        <v>62</v>
      </c>
      <c r="B3" s="9" t="s">
        <v>52</v>
      </c>
      <c r="C3" s="4" t="s">
        <v>255</v>
      </c>
    </row>
    <row r="4" spans="1:3" x14ac:dyDescent="0.3">
      <c r="A4" s="38" t="s">
        <v>63</v>
      </c>
      <c r="B4" s="9" t="s">
        <v>53</v>
      </c>
      <c r="C4" s="4" t="s">
        <v>256</v>
      </c>
    </row>
    <row r="5" spans="1:3" x14ac:dyDescent="0.3">
      <c r="A5" s="38" t="s">
        <v>64</v>
      </c>
      <c r="B5" s="9" t="s">
        <v>54</v>
      </c>
      <c r="C5" s="4" t="s">
        <v>253</v>
      </c>
    </row>
    <row r="6" spans="1:3" x14ac:dyDescent="0.3">
      <c r="A6" s="38" t="s">
        <v>65</v>
      </c>
      <c r="B6" s="9" t="s">
        <v>55</v>
      </c>
      <c r="C6" s="4" t="s">
        <v>254</v>
      </c>
    </row>
    <row r="9" spans="1:3" x14ac:dyDescent="0.3">
      <c r="A9" s="38" t="s">
        <v>71</v>
      </c>
      <c r="B9" s="38" t="s">
        <v>66</v>
      </c>
      <c r="C9" s="38" t="s">
        <v>67</v>
      </c>
    </row>
    <row r="10" spans="1:3" x14ac:dyDescent="0.3">
      <c r="A10" s="38" t="s">
        <v>61</v>
      </c>
      <c r="B10" s="9" t="s">
        <v>124</v>
      </c>
      <c r="C10" s="12" t="s">
        <v>74</v>
      </c>
    </row>
    <row r="11" spans="1:3" x14ac:dyDescent="0.3">
      <c r="A11" s="38" t="s">
        <v>62</v>
      </c>
      <c r="B11" s="9" t="s">
        <v>125</v>
      </c>
      <c r="C11" s="12" t="s">
        <v>9</v>
      </c>
    </row>
    <row r="12" spans="1:3" x14ac:dyDescent="0.3">
      <c r="A12" s="38" t="s">
        <v>63</v>
      </c>
      <c r="B12" s="9" t="s">
        <v>126</v>
      </c>
      <c r="C12" s="12" t="s">
        <v>2</v>
      </c>
    </row>
    <row r="13" spans="1:3" x14ac:dyDescent="0.3">
      <c r="A13" s="38" t="s">
        <v>64</v>
      </c>
      <c r="B13" s="9" t="s">
        <v>127</v>
      </c>
      <c r="C13" s="12" t="s">
        <v>10</v>
      </c>
    </row>
    <row r="14" spans="1:3" x14ac:dyDescent="0.3">
      <c r="A14" s="38" t="s">
        <v>65</v>
      </c>
      <c r="B14" s="9" t="s">
        <v>128</v>
      </c>
      <c r="C14" s="12" t="s">
        <v>11</v>
      </c>
    </row>
    <row r="16" spans="1:3" x14ac:dyDescent="0.3">
      <c r="A16" s="63" t="s">
        <v>71</v>
      </c>
      <c r="B16" s="128">
        <f>Operação!E9</f>
        <v>-26.2</v>
      </c>
      <c r="C16" s="128"/>
    </row>
  </sheetData>
  <mergeCells count="1">
    <mergeCell ref="B16:C16"/>
  </mergeCells>
  <pageMargins left="0.511811024" right="0.511811024" top="0.78740157499999996" bottom="0.78740157499999996" header="0.31496062000000002" footer="0.31496062000000002"/>
  <pageSetup orientation="portrait" horizontalDpi="300" verticalDpi="0" copies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A30"/>
  <sheetViews>
    <sheetView showGridLines="0" tabSelected="1" zoomScale="40" zoomScaleNormal="40" workbookViewId="0">
      <selection activeCell="E37" sqref="E37"/>
    </sheetView>
  </sheetViews>
  <sheetFormatPr defaultRowHeight="14.4" x14ac:dyDescent="0.3"/>
  <cols>
    <col min="1" max="1" width="21.109375" customWidth="1"/>
    <col min="2" max="2" width="33" bestFit="1" customWidth="1"/>
    <col min="3" max="3" width="74.33203125" customWidth="1"/>
    <col min="4" max="4" width="71.88671875" customWidth="1"/>
    <col min="5" max="5" width="70.5546875" customWidth="1"/>
    <col min="6" max="6" width="6.5546875" customWidth="1"/>
    <col min="7" max="7" width="4.6640625" customWidth="1"/>
    <col min="8" max="12" width="6.109375" customWidth="1"/>
    <col min="13" max="22" width="4.6640625" customWidth="1"/>
    <col min="23" max="23" width="6.109375" customWidth="1"/>
    <col min="24" max="24" width="6.5546875" customWidth="1"/>
    <col min="25" max="25" width="6.88671875" customWidth="1"/>
    <col min="26" max="26" width="27.33203125" customWidth="1"/>
    <col min="27" max="27" width="23.33203125" customWidth="1"/>
  </cols>
  <sheetData>
    <row r="1" spans="1:27" ht="15" thickBot="1" x14ac:dyDescent="0.35">
      <c r="A1" s="21"/>
      <c r="B1" s="21"/>
      <c r="C1" s="21"/>
      <c r="D1" s="21"/>
      <c r="E1" s="21"/>
      <c r="F1" s="21"/>
      <c r="G1" s="22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</row>
    <row r="2" spans="1:27" x14ac:dyDescent="0.3">
      <c r="A2" s="117" t="s">
        <v>112</v>
      </c>
      <c r="B2" s="118"/>
      <c r="C2" s="64" t="s">
        <v>71</v>
      </c>
      <c r="D2" s="64" t="s">
        <v>66</v>
      </c>
      <c r="E2" s="64" t="s">
        <v>67</v>
      </c>
      <c r="F2" s="72"/>
      <c r="G2" s="28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144"/>
      <c r="AA2" s="145"/>
    </row>
    <row r="3" spans="1:27" x14ac:dyDescent="0.3">
      <c r="A3" s="19" t="s">
        <v>105</v>
      </c>
      <c r="B3" s="17" t="s">
        <v>113</v>
      </c>
      <c r="C3" s="65" t="s">
        <v>61</v>
      </c>
      <c r="D3" s="24" t="s">
        <v>130</v>
      </c>
      <c r="E3" s="25" t="s">
        <v>74</v>
      </c>
      <c r="F3" s="66"/>
      <c r="G3" s="23"/>
      <c r="H3" s="134" t="s">
        <v>135</v>
      </c>
      <c r="I3" s="134"/>
      <c r="J3" s="134"/>
      <c r="K3" s="134"/>
      <c r="L3" s="134"/>
      <c r="M3" s="134"/>
      <c r="N3" s="134"/>
      <c r="O3" s="134"/>
      <c r="P3" s="134"/>
      <c r="Q3" s="134"/>
      <c r="R3" s="134"/>
      <c r="S3" s="134"/>
      <c r="T3" s="134"/>
      <c r="U3" s="134"/>
      <c r="V3" s="134"/>
      <c r="W3" s="134"/>
      <c r="X3" s="134"/>
      <c r="Y3" s="34"/>
      <c r="Z3" s="146"/>
      <c r="AA3" s="147"/>
    </row>
    <row r="4" spans="1:27" x14ac:dyDescent="0.3">
      <c r="A4" s="19" t="s">
        <v>104</v>
      </c>
      <c r="B4" s="17" t="s">
        <v>114</v>
      </c>
      <c r="C4" s="65" t="s">
        <v>62</v>
      </c>
      <c r="D4" s="24" t="s">
        <v>131</v>
      </c>
      <c r="E4" s="25" t="s">
        <v>9</v>
      </c>
      <c r="F4" s="66"/>
      <c r="G4" s="23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146"/>
      <c r="AA4" s="147"/>
    </row>
    <row r="5" spans="1:27" x14ac:dyDescent="0.3">
      <c r="A5" s="19" t="s">
        <v>102</v>
      </c>
      <c r="B5" s="17" t="s">
        <v>115</v>
      </c>
      <c r="C5" s="65" t="s">
        <v>63</v>
      </c>
      <c r="D5" s="24" t="s">
        <v>132</v>
      </c>
      <c r="E5" s="25" t="s">
        <v>2</v>
      </c>
      <c r="F5" s="66"/>
      <c r="G5" s="31"/>
      <c r="H5" s="130" t="s">
        <v>136</v>
      </c>
      <c r="I5" s="130"/>
      <c r="J5" s="129" t="s">
        <v>258</v>
      </c>
      <c r="K5" s="129"/>
      <c r="L5" s="129"/>
      <c r="M5" s="129"/>
      <c r="N5" s="129"/>
      <c r="O5" s="129"/>
      <c r="P5" s="129"/>
      <c r="Q5" s="129"/>
      <c r="R5" s="129"/>
      <c r="S5" s="129"/>
      <c r="T5" s="129"/>
      <c r="U5" s="130" t="s">
        <v>139</v>
      </c>
      <c r="V5" s="130"/>
      <c r="W5" s="129">
        <v>1</v>
      </c>
      <c r="X5" s="129"/>
      <c r="Y5" s="30"/>
      <c r="Z5" s="146"/>
      <c r="AA5" s="147"/>
    </row>
    <row r="6" spans="1:27" x14ac:dyDescent="0.3">
      <c r="A6" s="19" t="s">
        <v>108</v>
      </c>
      <c r="B6" s="17" t="s">
        <v>116</v>
      </c>
      <c r="C6" s="65" t="s">
        <v>64</v>
      </c>
      <c r="D6" s="24" t="s">
        <v>133</v>
      </c>
      <c r="E6" s="25" t="s">
        <v>10</v>
      </c>
      <c r="F6" s="66"/>
      <c r="G6" s="31"/>
      <c r="H6" s="130" t="s">
        <v>137</v>
      </c>
      <c r="I6" s="130"/>
      <c r="J6" s="131" t="s">
        <v>168</v>
      </c>
      <c r="K6" s="131"/>
      <c r="L6" s="131"/>
      <c r="M6" s="131"/>
      <c r="N6" s="131"/>
      <c r="O6" s="131"/>
      <c r="P6" s="131"/>
      <c r="Q6" s="131"/>
      <c r="R6" s="131"/>
      <c r="S6" s="131"/>
      <c r="T6" s="131"/>
      <c r="U6" s="130" t="s">
        <v>140</v>
      </c>
      <c r="V6" s="130"/>
      <c r="W6" s="129">
        <v>1</v>
      </c>
      <c r="X6" s="129"/>
      <c r="Y6" s="30"/>
      <c r="Z6" s="146"/>
      <c r="AA6" s="147"/>
    </row>
    <row r="7" spans="1:27" x14ac:dyDescent="0.3">
      <c r="A7" s="19" t="s">
        <v>109</v>
      </c>
      <c r="B7" s="17" t="s">
        <v>117</v>
      </c>
      <c r="C7" s="65" t="s">
        <v>65</v>
      </c>
      <c r="D7" s="24" t="s">
        <v>129</v>
      </c>
      <c r="E7" s="25" t="s">
        <v>11</v>
      </c>
      <c r="F7" s="66"/>
      <c r="G7" s="31"/>
      <c r="H7" s="130" t="s">
        <v>138</v>
      </c>
      <c r="I7" s="130"/>
      <c r="J7" s="131"/>
      <c r="K7" s="131"/>
      <c r="L7" s="131"/>
      <c r="M7" s="131"/>
      <c r="N7" s="131"/>
      <c r="O7" s="131"/>
      <c r="P7" s="131"/>
      <c r="Q7" s="131"/>
      <c r="R7" s="131"/>
      <c r="S7" s="131"/>
      <c r="T7" s="131"/>
      <c r="U7" s="130" t="s">
        <v>141</v>
      </c>
      <c r="V7" s="130"/>
      <c r="W7" s="132">
        <v>43311</v>
      </c>
      <c r="X7" s="133"/>
      <c r="Y7" s="30"/>
      <c r="Z7" s="146"/>
      <c r="AA7" s="147"/>
    </row>
    <row r="8" spans="1:27" x14ac:dyDescent="0.3">
      <c r="A8" s="19" t="s">
        <v>110</v>
      </c>
      <c r="B8" s="17" t="s">
        <v>118</v>
      </c>
      <c r="C8" s="30"/>
      <c r="D8" s="30"/>
      <c r="E8" s="30"/>
      <c r="F8" s="30"/>
      <c r="G8" s="31"/>
      <c r="H8" s="130" t="s">
        <v>143</v>
      </c>
      <c r="I8" s="130"/>
      <c r="J8" s="131"/>
      <c r="K8" s="131"/>
      <c r="L8" s="131"/>
      <c r="M8" s="131"/>
      <c r="N8" s="131"/>
      <c r="O8" s="131"/>
      <c r="P8" s="131"/>
      <c r="Q8" s="131"/>
      <c r="R8" s="131"/>
      <c r="S8" s="131"/>
      <c r="T8" s="131"/>
      <c r="U8" s="31"/>
      <c r="V8" s="31"/>
      <c r="W8" s="31"/>
      <c r="X8" s="31"/>
      <c r="Y8" s="30"/>
      <c r="Z8" s="146"/>
      <c r="AA8" s="147"/>
    </row>
    <row r="9" spans="1:27" x14ac:dyDescent="0.3">
      <c r="A9" s="19" t="s">
        <v>103</v>
      </c>
      <c r="B9" s="17" t="s">
        <v>119</v>
      </c>
      <c r="C9" s="138" t="s">
        <v>71</v>
      </c>
      <c r="D9" s="138"/>
      <c r="E9" s="35">
        <f>AVERAGE(Y16:Y30)</f>
        <v>-26.2</v>
      </c>
      <c r="F9" s="73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0"/>
      <c r="Z9" s="146"/>
      <c r="AA9" s="147"/>
    </row>
    <row r="10" spans="1:27" x14ac:dyDescent="0.3">
      <c r="A10" s="19" t="s">
        <v>111</v>
      </c>
      <c r="B10" s="17" t="s">
        <v>120</v>
      </c>
      <c r="C10" s="30"/>
      <c r="D10" s="30"/>
      <c r="E10" s="30"/>
      <c r="F10" s="30"/>
      <c r="G10" s="31"/>
      <c r="H10" s="130" t="s">
        <v>144</v>
      </c>
      <c r="I10" s="130"/>
      <c r="J10" s="130"/>
      <c r="K10" s="130"/>
      <c r="L10" s="130"/>
      <c r="M10" s="139" t="s">
        <v>285</v>
      </c>
      <c r="N10" s="139"/>
      <c r="O10" s="139"/>
      <c r="P10" s="139"/>
      <c r="Q10" s="139"/>
      <c r="R10" s="139"/>
      <c r="S10" s="139"/>
      <c r="T10" s="139"/>
      <c r="U10" s="31"/>
      <c r="V10" s="31"/>
      <c r="W10" s="31"/>
      <c r="X10" s="31"/>
      <c r="Y10" s="30"/>
      <c r="Z10" s="146"/>
      <c r="AA10" s="147"/>
    </row>
    <row r="11" spans="1:27" x14ac:dyDescent="0.3">
      <c r="A11" s="19" t="s">
        <v>61</v>
      </c>
      <c r="B11" s="17" t="s">
        <v>86</v>
      </c>
      <c r="C11" s="30"/>
      <c r="D11" s="30"/>
      <c r="E11" s="30"/>
      <c r="F11" s="30"/>
      <c r="G11" s="31"/>
      <c r="H11" s="130" t="s">
        <v>251</v>
      </c>
      <c r="I11" s="130"/>
      <c r="J11" s="130"/>
      <c r="K11" s="130"/>
      <c r="L11" s="130"/>
      <c r="M11" s="140" t="s">
        <v>286</v>
      </c>
      <c r="N11" s="140"/>
      <c r="O11" s="140"/>
      <c r="P11" s="140"/>
      <c r="Q11" s="140"/>
      <c r="R11" s="140"/>
      <c r="S11" s="140"/>
      <c r="T11" s="140"/>
      <c r="U11" s="141"/>
      <c r="V11" s="141"/>
      <c r="W11" s="142"/>
      <c r="X11" s="142"/>
      <c r="Y11" s="143"/>
      <c r="Z11" s="146"/>
      <c r="AA11" s="147"/>
    </row>
    <row r="12" spans="1:27" ht="15" thickBot="1" x14ac:dyDescent="0.35">
      <c r="A12" s="20" t="s">
        <v>106</v>
      </c>
      <c r="B12" s="18" t="s">
        <v>87</v>
      </c>
      <c r="C12" s="32"/>
      <c r="D12" s="32"/>
      <c r="E12" s="32"/>
      <c r="F12" s="32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2"/>
      <c r="Z12" s="148"/>
      <c r="AA12" s="149"/>
    </row>
    <row r="13" spans="1:27" x14ac:dyDescent="0.3">
      <c r="A13" s="21"/>
      <c r="B13" s="21"/>
      <c r="C13" s="21"/>
      <c r="D13" s="21"/>
      <c r="E13" s="21"/>
      <c r="F13" s="21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1"/>
      <c r="Z13" s="21"/>
      <c r="AA13" s="21"/>
    </row>
    <row r="14" spans="1:27" x14ac:dyDescent="0.3">
      <c r="A14" s="135" t="s">
        <v>244</v>
      </c>
      <c r="B14" s="135" t="s">
        <v>243</v>
      </c>
      <c r="C14" s="135" t="s">
        <v>146</v>
      </c>
      <c r="D14" s="135" t="s">
        <v>94</v>
      </c>
      <c r="E14" s="135"/>
      <c r="F14" s="67"/>
      <c r="G14" s="136" t="s">
        <v>93</v>
      </c>
      <c r="H14" s="136"/>
      <c r="I14" s="136"/>
      <c r="J14" s="136"/>
      <c r="K14" s="136"/>
      <c r="L14" s="136" t="s">
        <v>107</v>
      </c>
      <c r="M14" s="136"/>
      <c r="N14" s="136"/>
      <c r="O14" s="136"/>
      <c r="P14" s="136"/>
      <c r="Q14" s="136"/>
      <c r="R14" s="136"/>
      <c r="S14" s="136"/>
      <c r="T14" s="136"/>
      <c r="U14" s="136"/>
      <c r="V14" s="136"/>
      <c r="W14" s="136"/>
      <c r="X14" s="136"/>
      <c r="Y14" s="136"/>
      <c r="Z14" s="137" t="s">
        <v>134</v>
      </c>
      <c r="AA14" s="137" t="s">
        <v>142</v>
      </c>
    </row>
    <row r="15" spans="1:27" ht="108.6" x14ac:dyDescent="0.3">
      <c r="A15" s="135"/>
      <c r="B15" s="135"/>
      <c r="C15" s="135"/>
      <c r="D15" s="67" t="s">
        <v>95</v>
      </c>
      <c r="E15" s="67" t="s">
        <v>96</v>
      </c>
      <c r="F15" s="67" t="s">
        <v>245</v>
      </c>
      <c r="G15" s="27" t="s">
        <v>97</v>
      </c>
      <c r="H15" s="27" t="s">
        <v>98</v>
      </c>
      <c r="I15" s="27" t="s">
        <v>99</v>
      </c>
      <c r="J15" s="27" t="s">
        <v>101</v>
      </c>
      <c r="K15" s="27" t="s">
        <v>100</v>
      </c>
      <c r="L15" s="27" t="s">
        <v>239</v>
      </c>
      <c r="M15" s="27" t="s">
        <v>0</v>
      </c>
      <c r="N15" s="27" t="s">
        <v>4</v>
      </c>
      <c r="O15" s="27" t="s">
        <v>77</v>
      </c>
      <c r="P15" s="27" t="s">
        <v>98</v>
      </c>
      <c r="Q15" s="27" t="s">
        <v>85</v>
      </c>
      <c r="R15" s="27" t="s">
        <v>83</v>
      </c>
      <c r="S15" s="27" t="s">
        <v>88</v>
      </c>
      <c r="T15" s="27" t="s">
        <v>68</v>
      </c>
      <c r="U15" s="27" t="s">
        <v>121</v>
      </c>
      <c r="V15" s="27" t="s">
        <v>7</v>
      </c>
      <c r="W15" s="27" t="s">
        <v>12</v>
      </c>
      <c r="X15" s="27" t="s">
        <v>15</v>
      </c>
      <c r="Y15" s="27" t="s">
        <v>70</v>
      </c>
      <c r="Z15" s="137"/>
      <c r="AA15" s="137"/>
    </row>
    <row r="16" spans="1:27" s="15" customFormat="1" ht="58.2" customHeight="1" x14ac:dyDescent="0.3">
      <c r="A16" s="78" t="s">
        <v>291</v>
      </c>
      <c r="B16" s="78" t="s">
        <v>290</v>
      </c>
      <c r="C16" s="75" t="s">
        <v>288</v>
      </c>
      <c r="D16" s="76" t="s">
        <v>289</v>
      </c>
      <c r="E16" s="75" t="s">
        <v>287</v>
      </c>
      <c r="F16" s="68">
        <v>1</v>
      </c>
      <c r="G16" s="69" t="s">
        <v>105</v>
      </c>
      <c r="H16" s="69" t="s">
        <v>109</v>
      </c>
      <c r="I16" s="69" t="s">
        <v>106</v>
      </c>
      <c r="J16" s="69" t="s">
        <v>103</v>
      </c>
      <c r="K16" s="69" t="s">
        <v>103</v>
      </c>
      <c r="L16" s="69">
        <v>-1</v>
      </c>
      <c r="M16" s="69">
        <v>1</v>
      </c>
      <c r="N16" s="69">
        <v>1</v>
      </c>
      <c r="O16" s="69">
        <v>4</v>
      </c>
      <c r="P16" s="69">
        <v>3</v>
      </c>
      <c r="Q16" s="69">
        <v>1</v>
      </c>
      <c r="R16" s="69">
        <v>2</v>
      </c>
      <c r="S16" s="69">
        <v>1</v>
      </c>
      <c r="T16" s="69">
        <v>1</v>
      </c>
      <c r="U16" s="69">
        <v>1</v>
      </c>
      <c r="V16" s="69">
        <v>4</v>
      </c>
      <c r="W16" s="69">
        <v>5</v>
      </c>
      <c r="X16" s="70">
        <f t="shared" ref="X16:X30" si="0">W16*V16</f>
        <v>20</v>
      </c>
      <c r="Y16" s="71">
        <f t="shared" ref="Y16:Y30" si="1">L16*(M16+N16+O16+P16+Q16+R16+S16+T16+U16+X16)</f>
        <v>-35</v>
      </c>
      <c r="Z16" s="69" t="s">
        <v>328</v>
      </c>
      <c r="AA16" s="69" t="s">
        <v>329</v>
      </c>
    </row>
    <row r="17" spans="1:27" s="15" customFormat="1" ht="40.200000000000003" customHeight="1" x14ac:dyDescent="0.3">
      <c r="A17" s="77" t="s">
        <v>269</v>
      </c>
      <c r="B17" s="77" t="s">
        <v>294</v>
      </c>
      <c r="C17" s="75" t="s">
        <v>288</v>
      </c>
      <c r="D17" s="76" t="s">
        <v>293</v>
      </c>
      <c r="E17" s="75" t="s">
        <v>292</v>
      </c>
      <c r="F17" s="68">
        <v>2</v>
      </c>
      <c r="G17" s="69" t="s">
        <v>105</v>
      </c>
      <c r="H17" s="69" t="s">
        <v>109</v>
      </c>
      <c r="I17" s="69" t="s">
        <v>106</v>
      </c>
      <c r="J17" s="69" t="s">
        <v>103</v>
      </c>
      <c r="K17" s="69" t="s">
        <v>103</v>
      </c>
      <c r="L17" s="69">
        <v>-1</v>
      </c>
      <c r="M17" s="69">
        <v>1</v>
      </c>
      <c r="N17" s="69">
        <v>1</v>
      </c>
      <c r="O17" s="69">
        <v>3</v>
      </c>
      <c r="P17" s="69">
        <v>3</v>
      </c>
      <c r="Q17" s="69">
        <v>1</v>
      </c>
      <c r="R17" s="69">
        <v>2</v>
      </c>
      <c r="S17" s="69">
        <v>1</v>
      </c>
      <c r="T17" s="69">
        <v>1</v>
      </c>
      <c r="U17" s="69">
        <v>1</v>
      </c>
      <c r="V17" s="69">
        <v>3</v>
      </c>
      <c r="W17" s="69">
        <v>3</v>
      </c>
      <c r="X17" s="70">
        <f t="shared" si="0"/>
        <v>9</v>
      </c>
      <c r="Y17" s="71">
        <f t="shared" si="1"/>
        <v>-23</v>
      </c>
      <c r="Z17" s="69" t="s">
        <v>331</v>
      </c>
      <c r="AA17" s="69" t="s">
        <v>330</v>
      </c>
    </row>
    <row r="18" spans="1:27" s="15" customFormat="1" ht="28.8" x14ac:dyDescent="0.3">
      <c r="A18" s="77" t="s">
        <v>269</v>
      </c>
      <c r="B18" s="77" t="s">
        <v>297</v>
      </c>
      <c r="C18" s="75" t="s">
        <v>288</v>
      </c>
      <c r="D18" s="76" t="s">
        <v>296</v>
      </c>
      <c r="E18" s="75" t="s">
        <v>295</v>
      </c>
      <c r="F18" s="74">
        <v>3</v>
      </c>
      <c r="G18" s="69" t="s">
        <v>105</v>
      </c>
      <c r="H18" s="69" t="s">
        <v>109</v>
      </c>
      <c r="I18" s="69" t="s">
        <v>106</v>
      </c>
      <c r="J18" s="69" t="s">
        <v>111</v>
      </c>
      <c r="K18" s="69" t="s">
        <v>103</v>
      </c>
      <c r="L18" s="69">
        <v>-1</v>
      </c>
      <c r="M18" s="69">
        <v>1</v>
      </c>
      <c r="N18" s="69">
        <v>1</v>
      </c>
      <c r="O18" s="69">
        <v>4</v>
      </c>
      <c r="P18" s="69">
        <v>3</v>
      </c>
      <c r="Q18" s="69">
        <v>1</v>
      </c>
      <c r="R18" s="69">
        <v>2</v>
      </c>
      <c r="S18" s="69">
        <v>1</v>
      </c>
      <c r="T18" s="69">
        <v>5</v>
      </c>
      <c r="U18" s="69">
        <v>1</v>
      </c>
      <c r="V18" s="69">
        <v>3</v>
      </c>
      <c r="W18" s="69">
        <v>5</v>
      </c>
      <c r="X18" s="70">
        <f t="shared" si="0"/>
        <v>15</v>
      </c>
      <c r="Y18" s="71">
        <f t="shared" si="1"/>
        <v>-34</v>
      </c>
      <c r="Z18" s="69" t="s">
        <v>332</v>
      </c>
      <c r="AA18" s="69" t="s">
        <v>264</v>
      </c>
    </row>
    <row r="19" spans="1:27" s="15" customFormat="1" ht="45" customHeight="1" x14ac:dyDescent="0.3">
      <c r="A19" s="77" t="s">
        <v>275</v>
      </c>
      <c r="B19" s="78" t="s">
        <v>301</v>
      </c>
      <c r="C19" s="75" t="s">
        <v>299</v>
      </c>
      <c r="D19" s="76" t="s">
        <v>300</v>
      </c>
      <c r="E19" s="75" t="s">
        <v>298</v>
      </c>
      <c r="F19" s="74">
        <v>4</v>
      </c>
      <c r="G19" s="69" t="s">
        <v>105</v>
      </c>
      <c r="H19" s="69" t="s">
        <v>109</v>
      </c>
      <c r="I19" s="69" t="s">
        <v>106</v>
      </c>
      <c r="J19" s="69" t="s">
        <v>111</v>
      </c>
      <c r="K19" s="69" t="s">
        <v>103</v>
      </c>
      <c r="L19" s="69">
        <v>-1</v>
      </c>
      <c r="M19" s="69">
        <v>1</v>
      </c>
      <c r="N19" s="69">
        <v>1</v>
      </c>
      <c r="O19" s="69">
        <v>4</v>
      </c>
      <c r="P19" s="69">
        <v>3</v>
      </c>
      <c r="Q19" s="69">
        <v>1</v>
      </c>
      <c r="R19" s="69">
        <v>2</v>
      </c>
      <c r="S19" s="69">
        <v>1</v>
      </c>
      <c r="T19" s="69">
        <v>3</v>
      </c>
      <c r="U19" s="69">
        <v>1</v>
      </c>
      <c r="V19" s="69">
        <v>4</v>
      </c>
      <c r="W19" s="69">
        <v>5</v>
      </c>
      <c r="X19" s="70">
        <f t="shared" si="0"/>
        <v>20</v>
      </c>
      <c r="Y19" s="71">
        <f t="shared" si="1"/>
        <v>-37</v>
      </c>
      <c r="Z19" s="69" t="s">
        <v>334</v>
      </c>
      <c r="AA19" s="69" t="s">
        <v>333</v>
      </c>
    </row>
    <row r="20" spans="1:27" s="15" customFormat="1" ht="28.8" x14ac:dyDescent="0.3">
      <c r="A20" s="77" t="s">
        <v>269</v>
      </c>
      <c r="B20" s="77" t="s">
        <v>305</v>
      </c>
      <c r="C20" s="75" t="s">
        <v>303</v>
      </c>
      <c r="D20" s="75" t="s">
        <v>304</v>
      </c>
      <c r="E20" s="76" t="s">
        <v>302</v>
      </c>
      <c r="F20" s="74">
        <v>5</v>
      </c>
      <c r="G20" s="69" t="s">
        <v>105</v>
      </c>
      <c r="H20" s="69" t="s">
        <v>109</v>
      </c>
      <c r="I20" s="69" t="s">
        <v>106</v>
      </c>
      <c r="J20" s="69" t="s">
        <v>111</v>
      </c>
      <c r="K20" s="69" t="s">
        <v>111</v>
      </c>
      <c r="L20" s="69">
        <v>-1</v>
      </c>
      <c r="M20" s="69">
        <v>1</v>
      </c>
      <c r="N20" s="69">
        <v>1</v>
      </c>
      <c r="O20" s="69">
        <v>4</v>
      </c>
      <c r="P20" s="69">
        <v>3</v>
      </c>
      <c r="Q20" s="69">
        <v>1</v>
      </c>
      <c r="R20" s="69">
        <v>2</v>
      </c>
      <c r="S20" s="69">
        <v>1</v>
      </c>
      <c r="T20" s="69">
        <v>1</v>
      </c>
      <c r="U20" s="69">
        <v>1</v>
      </c>
      <c r="V20" s="69">
        <v>4</v>
      </c>
      <c r="W20" s="69">
        <v>5</v>
      </c>
      <c r="X20" s="70">
        <f t="shared" si="0"/>
        <v>20</v>
      </c>
      <c r="Y20" s="71">
        <f t="shared" si="1"/>
        <v>-35</v>
      </c>
      <c r="Z20" s="69" t="s">
        <v>336</v>
      </c>
      <c r="AA20" s="69" t="s">
        <v>335</v>
      </c>
    </row>
    <row r="21" spans="1:27" s="15" customFormat="1" ht="28.8" x14ac:dyDescent="0.3">
      <c r="A21" s="78" t="s">
        <v>275</v>
      </c>
      <c r="B21" s="77" t="s">
        <v>308</v>
      </c>
      <c r="C21" s="75" t="s">
        <v>299</v>
      </c>
      <c r="D21" s="76" t="s">
        <v>307</v>
      </c>
      <c r="E21" s="75" t="s">
        <v>306</v>
      </c>
      <c r="F21" s="74">
        <v>6</v>
      </c>
      <c r="G21" s="69" t="s">
        <v>105</v>
      </c>
      <c r="H21" s="69" t="s">
        <v>109</v>
      </c>
      <c r="I21" s="69" t="s">
        <v>106</v>
      </c>
      <c r="J21" s="69" t="s">
        <v>111</v>
      </c>
      <c r="K21" s="69" t="s">
        <v>111</v>
      </c>
      <c r="L21" s="69">
        <v>-1</v>
      </c>
      <c r="M21" s="69">
        <v>1</v>
      </c>
      <c r="N21" s="69">
        <v>1</v>
      </c>
      <c r="O21" s="69">
        <v>4</v>
      </c>
      <c r="P21" s="69">
        <v>3</v>
      </c>
      <c r="Q21" s="69">
        <v>1</v>
      </c>
      <c r="R21" s="69">
        <v>2</v>
      </c>
      <c r="S21" s="69">
        <v>1</v>
      </c>
      <c r="T21" s="69">
        <v>2</v>
      </c>
      <c r="U21" s="69">
        <v>1</v>
      </c>
      <c r="V21" s="69">
        <v>4</v>
      </c>
      <c r="W21" s="69">
        <v>4</v>
      </c>
      <c r="X21" s="70">
        <f t="shared" si="0"/>
        <v>16</v>
      </c>
      <c r="Y21" s="71">
        <f t="shared" si="1"/>
        <v>-32</v>
      </c>
      <c r="Z21" s="69" t="s">
        <v>338</v>
      </c>
      <c r="AA21" s="79" t="s">
        <v>337</v>
      </c>
    </row>
    <row r="22" spans="1:27" s="15" customFormat="1" x14ac:dyDescent="0.3">
      <c r="A22" s="77" t="s">
        <v>269</v>
      </c>
      <c r="B22" s="77" t="s">
        <v>305</v>
      </c>
      <c r="C22" s="75" t="s">
        <v>299</v>
      </c>
      <c r="D22" s="76" t="s">
        <v>310</v>
      </c>
      <c r="E22" s="75" t="s">
        <v>309</v>
      </c>
      <c r="F22" s="74">
        <v>7</v>
      </c>
      <c r="G22" s="69" t="s">
        <v>105</v>
      </c>
      <c r="H22" s="69" t="s">
        <v>109</v>
      </c>
      <c r="I22" s="69" t="s">
        <v>106</v>
      </c>
      <c r="J22" s="69" t="s">
        <v>111</v>
      </c>
      <c r="K22" s="69" t="s">
        <v>111</v>
      </c>
      <c r="L22" s="69">
        <v>-1</v>
      </c>
      <c r="M22" s="69">
        <v>1</v>
      </c>
      <c r="N22" s="69">
        <v>1</v>
      </c>
      <c r="O22" s="69">
        <v>4</v>
      </c>
      <c r="P22" s="69">
        <v>3</v>
      </c>
      <c r="Q22" s="69">
        <v>1</v>
      </c>
      <c r="R22" s="69">
        <v>2</v>
      </c>
      <c r="S22" s="69">
        <v>2</v>
      </c>
      <c r="T22" s="69">
        <v>5</v>
      </c>
      <c r="U22" s="69">
        <v>1</v>
      </c>
      <c r="V22" s="69">
        <v>2</v>
      </c>
      <c r="W22" s="69">
        <v>5</v>
      </c>
      <c r="X22" s="70">
        <f t="shared" si="0"/>
        <v>10</v>
      </c>
      <c r="Y22" s="71">
        <f t="shared" si="1"/>
        <v>-30</v>
      </c>
      <c r="Z22" s="69" t="s">
        <v>339</v>
      </c>
      <c r="AA22" s="69" t="s">
        <v>264</v>
      </c>
    </row>
    <row r="23" spans="1:27" s="15" customFormat="1" ht="28.8" x14ac:dyDescent="0.3">
      <c r="A23" s="77" t="s">
        <v>269</v>
      </c>
      <c r="B23" s="77" t="s">
        <v>305</v>
      </c>
      <c r="C23" s="75" t="s">
        <v>312</v>
      </c>
      <c r="D23" s="76" t="s">
        <v>311</v>
      </c>
      <c r="E23" s="75" t="s">
        <v>302</v>
      </c>
      <c r="F23" s="74">
        <v>8</v>
      </c>
      <c r="G23" s="69" t="s">
        <v>105</v>
      </c>
      <c r="H23" s="69" t="s">
        <v>109</v>
      </c>
      <c r="I23" s="69" t="s">
        <v>106</v>
      </c>
      <c r="J23" s="69" t="s">
        <v>111</v>
      </c>
      <c r="K23" s="69" t="s">
        <v>111</v>
      </c>
      <c r="L23" s="69">
        <v>-1</v>
      </c>
      <c r="M23" s="69">
        <v>1</v>
      </c>
      <c r="N23" s="69">
        <v>1</v>
      </c>
      <c r="O23" s="69">
        <v>2</v>
      </c>
      <c r="P23" s="69">
        <v>3</v>
      </c>
      <c r="Q23" s="69">
        <v>2</v>
      </c>
      <c r="R23" s="69">
        <v>2</v>
      </c>
      <c r="S23" s="69">
        <v>1</v>
      </c>
      <c r="T23" s="69">
        <v>5</v>
      </c>
      <c r="U23" s="69">
        <v>1</v>
      </c>
      <c r="V23" s="69">
        <v>2</v>
      </c>
      <c r="W23" s="69">
        <v>5</v>
      </c>
      <c r="X23" s="70">
        <f t="shared" si="0"/>
        <v>10</v>
      </c>
      <c r="Y23" s="71">
        <f t="shared" si="1"/>
        <v>-28</v>
      </c>
      <c r="Z23" s="69" t="s">
        <v>340</v>
      </c>
      <c r="AA23" s="69" t="s">
        <v>341</v>
      </c>
    </row>
    <row r="24" spans="1:27" s="15" customFormat="1" ht="28.8" x14ac:dyDescent="0.3">
      <c r="A24" s="77" t="s">
        <v>269</v>
      </c>
      <c r="B24" s="77" t="s">
        <v>305</v>
      </c>
      <c r="C24" s="75" t="s">
        <v>312</v>
      </c>
      <c r="D24" s="76" t="s">
        <v>313</v>
      </c>
      <c r="E24" s="75" t="s">
        <v>309</v>
      </c>
      <c r="F24" s="74">
        <v>9</v>
      </c>
      <c r="G24" s="69" t="s">
        <v>105</v>
      </c>
      <c r="H24" s="69" t="s">
        <v>109</v>
      </c>
      <c r="I24" s="69" t="s">
        <v>106</v>
      </c>
      <c r="J24" s="69" t="s">
        <v>111</v>
      </c>
      <c r="K24" s="69" t="s">
        <v>111</v>
      </c>
      <c r="L24" s="69">
        <v>-1</v>
      </c>
      <c r="M24" s="69">
        <v>1</v>
      </c>
      <c r="N24" s="69">
        <v>1</v>
      </c>
      <c r="O24" s="69">
        <v>4</v>
      </c>
      <c r="P24" s="69">
        <v>1</v>
      </c>
      <c r="Q24" s="69">
        <v>1</v>
      </c>
      <c r="R24" s="69">
        <v>1</v>
      </c>
      <c r="S24" s="69">
        <v>1</v>
      </c>
      <c r="T24" s="69">
        <v>4</v>
      </c>
      <c r="U24" s="69">
        <v>1</v>
      </c>
      <c r="V24" s="69">
        <v>1</v>
      </c>
      <c r="W24" s="69">
        <v>5</v>
      </c>
      <c r="X24" s="70">
        <f t="shared" si="0"/>
        <v>5</v>
      </c>
      <c r="Y24" s="71">
        <f t="shared" si="1"/>
        <v>-20</v>
      </c>
      <c r="Z24" s="69" t="s">
        <v>332</v>
      </c>
      <c r="AA24" s="69" t="s">
        <v>342</v>
      </c>
    </row>
    <row r="25" spans="1:27" s="15" customFormat="1" ht="56.4" customHeight="1" x14ac:dyDescent="0.3">
      <c r="A25" s="77" t="s">
        <v>269</v>
      </c>
      <c r="B25" s="77" t="s">
        <v>305</v>
      </c>
      <c r="C25" s="75" t="s">
        <v>312</v>
      </c>
      <c r="D25" s="76" t="s">
        <v>314</v>
      </c>
      <c r="E25" s="75" t="s">
        <v>309</v>
      </c>
      <c r="F25" s="74">
        <v>10</v>
      </c>
      <c r="G25" s="69" t="s">
        <v>105</v>
      </c>
      <c r="H25" s="69" t="s">
        <v>109</v>
      </c>
      <c r="I25" s="69" t="s">
        <v>106</v>
      </c>
      <c r="J25" s="69" t="s">
        <v>111</v>
      </c>
      <c r="K25" s="69" t="s">
        <v>111</v>
      </c>
      <c r="L25" s="69">
        <v>-1</v>
      </c>
      <c r="M25" s="69">
        <v>2</v>
      </c>
      <c r="N25" s="69">
        <v>1</v>
      </c>
      <c r="O25" s="69">
        <v>1</v>
      </c>
      <c r="P25" s="69">
        <v>2</v>
      </c>
      <c r="Q25" s="69">
        <v>1</v>
      </c>
      <c r="R25" s="69">
        <v>1</v>
      </c>
      <c r="S25" s="69">
        <v>1</v>
      </c>
      <c r="T25" s="69">
        <v>4</v>
      </c>
      <c r="U25" s="69">
        <v>1</v>
      </c>
      <c r="V25" s="69">
        <v>1</v>
      </c>
      <c r="W25" s="69">
        <v>4</v>
      </c>
      <c r="X25" s="70">
        <f t="shared" si="0"/>
        <v>4</v>
      </c>
      <c r="Y25" s="71">
        <f t="shared" si="1"/>
        <v>-18</v>
      </c>
      <c r="Z25" s="69" t="s">
        <v>343</v>
      </c>
      <c r="AA25" s="69" t="s">
        <v>344</v>
      </c>
    </row>
    <row r="26" spans="1:27" s="15" customFormat="1" ht="28.8" x14ac:dyDescent="0.3">
      <c r="A26" s="77" t="s">
        <v>269</v>
      </c>
      <c r="B26" s="78" t="s">
        <v>318</v>
      </c>
      <c r="C26" s="75" t="s">
        <v>316</v>
      </c>
      <c r="D26" s="76" t="s">
        <v>317</v>
      </c>
      <c r="E26" s="75" t="s">
        <v>315</v>
      </c>
      <c r="F26" s="74">
        <v>11</v>
      </c>
      <c r="G26" s="69" t="s">
        <v>105</v>
      </c>
      <c r="H26" s="69" t="s">
        <v>109</v>
      </c>
      <c r="I26" s="69" t="s">
        <v>106</v>
      </c>
      <c r="J26" s="69" t="s">
        <v>111</v>
      </c>
      <c r="K26" s="69" t="s">
        <v>111</v>
      </c>
      <c r="L26" s="69">
        <v>-1</v>
      </c>
      <c r="M26" s="69">
        <v>1</v>
      </c>
      <c r="N26" s="69">
        <v>1</v>
      </c>
      <c r="O26" s="69">
        <v>4</v>
      </c>
      <c r="P26" s="69">
        <v>1</v>
      </c>
      <c r="Q26" s="69">
        <v>1</v>
      </c>
      <c r="R26" s="69">
        <v>1</v>
      </c>
      <c r="S26" s="69">
        <v>1</v>
      </c>
      <c r="T26" s="69">
        <v>4</v>
      </c>
      <c r="U26" s="69">
        <v>3</v>
      </c>
      <c r="V26" s="69">
        <v>3</v>
      </c>
      <c r="W26" s="69">
        <v>1</v>
      </c>
      <c r="X26" s="70">
        <f t="shared" si="0"/>
        <v>3</v>
      </c>
      <c r="Y26" s="71">
        <f t="shared" si="1"/>
        <v>-20</v>
      </c>
      <c r="Z26" s="69" t="s">
        <v>346</v>
      </c>
      <c r="AA26" s="69" t="s">
        <v>345</v>
      </c>
    </row>
    <row r="27" spans="1:27" s="15" customFormat="1" ht="42.6" customHeight="1" x14ac:dyDescent="0.3">
      <c r="A27" s="78" t="s">
        <v>291</v>
      </c>
      <c r="B27" s="78" t="s">
        <v>321</v>
      </c>
      <c r="C27" s="75" t="s">
        <v>319</v>
      </c>
      <c r="D27" s="76" t="s">
        <v>320</v>
      </c>
      <c r="E27" s="75" t="s">
        <v>287</v>
      </c>
      <c r="F27" s="74">
        <v>12</v>
      </c>
      <c r="G27" s="69" t="s">
        <v>105</v>
      </c>
      <c r="H27" s="69" t="s">
        <v>109</v>
      </c>
      <c r="I27" s="69" t="s">
        <v>106</v>
      </c>
      <c r="J27" s="69" t="s">
        <v>111</v>
      </c>
      <c r="K27" s="69" t="s">
        <v>111</v>
      </c>
      <c r="L27" s="69">
        <v>-1</v>
      </c>
      <c r="M27" s="69">
        <v>1</v>
      </c>
      <c r="N27" s="69">
        <v>1</v>
      </c>
      <c r="O27" s="69">
        <v>4</v>
      </c>
      <c r="P27" s="69">
        <v>1</v>
      </c>
      <c r="Q27" s="69">
        <v>2</v>
      </c>
      <c r="R27" s="69">
        <v>2</v>
      </c>
      <c r="S27" s="69">
        <v>1</v>
      </c>
      <c r="T27" s="69">
        <v>4</v>
      </c>
      <c r="U27" s="69">
        <v>2</v>
      </c>
      <c r="V27" s="69">
        <v>3</v>
      </c>
      <c r="W27" s="69">
        <v>1</v>
      </c>
      <c r="X27" s="70">
        <f t="shared" si="0"/>
        <v>3</v>
      </c>
      <c r="Y27" s="71">
        <f t="shared" si="1"/>
        <v>-21</v>
      </c>
      <c r="Z27" s="69" t="s">
        <v>347</v>
      </c>
      <c r="AA27" s="69" t="s">
        <v>329</v>
      </c>
    </row>
    <row r="28" spans="1:27" s="15" customFormat="1" ht="42.6" customHeight="1" x14ac:dyDescent="0.3">
      <c r="A28" s="78" t="s">
        <v>291</v>
      </c>
      <c r="B28" s="78" t="s">
        <v>321</v>
      </c>
      <c r="C28" s="75" t="s">
        <v>319</v>
      </c>
      <c r="D28" s="76" t="s">
        <v>323</v>
      </c>
      <c r="E28" s="75" t="s">
        <v>322</v>
      </c>
      <c r="F28" s="74">
        <v>13</v>
      </c>
      <c r="G28" s="69" t="s">
        <v>105</v>
      </c>
      <c r="H28" s="69" t="s">
        <v>109</v>
      </c>
      <c r="I28" s="69" t="s">
        <v>106</v>
      </c>
      <c r="J28" s="69" t="s">
        <v>111</v>
      </c>
      <c r="K28" s="69" t="s">
        <v>111</v>
      </c>
      <c r="L28" s="69">
        <v>-1</v>
      </c>
      <c r="M28" s="69">
        <v>1</v>
      </c>
      <c r="N28" s="69">
        <v>1</v>
      </c>
      <c r="O28" s="69">
        <v>4</v>
      </c>
      <c r="P28" s="69">
        <v>2</v>
      </c>
      <c r="Q28" s="69">
        <v>1</v>
      </c>
      <c r="R28" s="69">
        <v>1</v>
      </c>
      <c r="S28" s="69">
        <v>1</v>
      </c>
      <c r="T28" s="69">
        <v>4</v>
      </c>
      <c r="U28" s="69">
        <v>2</v>
      </c>
      <c r="V28" s="69">
        <v>3</v>
      </c>
      <c r="W28" s="69">
        <v>1</v>
      </c>
      <c r="X28" s="70">
        <f t="shared" si="0"/>
        <v>3</v>
      </c>
      <c r="Y28" s="71">
        <f t="shared" si="1"/>
        <v>-20</v>
      </c>
      <c r="Z28" s="69" t="s">
        <v>346</v>
      </c>
      <c r="AA28" s="69" t="s">
        <v>348</v>
      </c>
    </row>
    <row r="29" spans="1:27" s="15" customFormat="1" ht="28.8" x14ac:dyDescent="0.3">
      <c r="A29" s="77" t="s">
        <v>269</v>
      </c>
      <c r="B29" s="77" t="s">
        <v>305</v>
      </c>
      <c r="C29" s="75" t="s">
        <v>324</v>
      </c>
      <c r="D29" s="76" t="s">
        <v>325</v>
      </c>
      <c r="E29" s="75" t="s">
        <v>302</v>
      </c>
      <c r="F29" s="74">
        <v>14</v>
      </c>
      <c r="G29" s="69" t="s">
        <v>105</v>
      </c>
      <c r="H29" s="69" t="s">
        <v>109</v>
      </c>
      <c r="I29" s="69" t="s">
        <v>106</v>
      </c>
      <c r="J29" s="69" t="s">
        <v>111</v>
      </c>
      <c r="K29" s="69" t="s">
        <v>111</v>
      </c>
      <c r="L29" s="69">
        <v>-1</v>
      </c>
      <c r="M29" s="69">
        <v>2</v>
      </c>
      <c r="N29" s="69">
        <v>1</v>
      </c>
      <c r="O29" s="69">
        <v>4</v>
      </c>
      <c r="P29" s="69">
        <v>1</v>
      </c>
      <c r="Q29" s="69">
        <v>1</v>
      </c>
      <c r="R29" s="69">
        <v>1</v>
      </c>
      <c r="S29" s="69">
        <v>1</v>
      </c>
      <c r="T29" s="69">
        <v>4</v>
      </c>
      <c r="U29" s="69">
        <v>2</v>
      </c>
      <c r="V29" s="69">
        <v>2</v>
      </c>
      <c r="W29" s="69">
        <v>1</v>
      </c>
      <c r="X29" s="70">
        <f t="shared" si="0"/>
        <v>2</v>
      </c>
      <c r="Y29" s="71">
        <f t="shared" si="1"/>
        <v>-19</v>
      </c>
      <c r="Z29" s="69" t="s">
        <v>336</v>
      </c>
      <c r="AA29" s="69" t="s">
        <v>273</v>
      </c>
    </row>
    <row r="30" spans="1:27" s="15" customFormat="1" x14ac:dyDescent="0.3">
      <c r="A30" s="77" t="s">
        <v>269</v>
      </c>
      <c r="B30" s="77" t="s">
        <v>305</v>
      </c>
      <c r="C30" s="76" t="s">
        <v>145</v>
      </c>
      <c r="D30" s="75" t="s">
        <v>327</v>
      </c>
      <c r="E30" s="76" t="s">
        <v>326</v>
      </c>
      <c r="F30" s="74">
        <v>15</v>
      </c>
      <c r="G30" s="69" t="s">
        <v>105</v>
      </c>
      <c r="H30" s="69" t="s">
        <v>109</v>
      </c>
      <c r="I30" s="69" t="s">
        <v>106</v>
      </c>
      <c r="J30" s="69" t="s">
        <v>111</v>
      </c>
      <c r="K30" s="69" t="s">
        <v>111</v>
      </c>
      <c r="L30" s="69">
        <v>-1</v>
      </c>
      <c r="M30" s="69">
        <v>1</v>
      </c>
      <c r="N30" s="69">
        <v>2</v>
      </c>
      <c r="O30" s="69">
        <v>4</v>
      </c>
      <c r="P30" s="69">
        <v>3</v>
      </c>
      <c r="Q30" s="69">
        <v>1</v>
      </c>
      <c r="R30" s="69">
        <v>1</v>
      </c>
      <c r="S30" s="69">
        <v>1</v>
      </c>
      <c r="T30" s="69">
        <v>4</v>
      </c>
      <c r="U30" s="69">
        <v>2</v>
      </c>
      <c r="V30" s="69">
        <v>2</v>
      </c>
      <c r="W30" s="69">
        <v>1</v>
      </c>
      <c r="X30" s="70">
        <f t="shared" si="0"/>
        <v>2</v>
      </c>
      <c r="Y30" s="71">
        <f t="shared" si="1"/>
        <v>-21</v>
      </c>
      <c r="Z30" s="69" t="s">
        <v>350</v>
      </c>
      <c r="AA30" s="69" t="s">
        <v>349</v>
      </c>
    </row>
  </sheetData>
  <mergeCells count="32">
    <mergeCell ref="Z14:Z15"/>
    <mergeCell ref="C9:D9"/>
    <mergeCell ref="H10:L10"/>
    <mergeCell ref="M10:T10"/>
    <mergeCell ref="AA14:AA15"/>
    <mergeCell ref="L14:Y14"/>
    <mergeCell ref="H11:L11"/>
    <mergeCell ref="M11:T11"/>
    <mergeCell ref="U11:V11"/>
    <mergeCell ref="W11:Y11"/>
    <mergeCell ref="Z2:AA12"/>
    <mergeCell ref="H6:I6"/>
    <mergeCell ref="H8:I8"/>
    <mergeCell ref="J8:T8"/>
    <mergeCell ref="J6:T6"/>
    <mergeCell ref="U6:V6"/>
    <mergeCell ref="A14:A15"/>
    <mergeCell ref="B14:B15"/>
    <mergeCell ref="C14:C15"/>
    <mergeCell ref="D14:E14"/>
    <mergeCell ref="G14:K14"/>
    <mergeCell ref="A2:B2"/>
    <mergeCell ref="H3:X3"/>
    <mergeCell ref="H5:I5"/>
    <mergeCell ref="J5:T5"/>
    <mergeCell ref="U5:V5"/>
    <mergeCell ref="W5:X5"/>
    <mergeCell ref="W6:X6"/>
    <mergeCell ref="H7:I7"/>
    <mergeCell ref="J7:T7"/>
    <mergeCell ref="U7:V7"/>
    <mergeCell ref="W7:X7"/>
  </mergeCells>
  <conditionalFormatting sqref="G2:G3">
    <cfRule type="cellIs" dxfId="6" priority="7" operator="between">
      <formula>-50</formula>
      <formula>-41</formula>
    </cfRule>
    <cfRule type="dataBar" priority="8">
      <dataBar>
        <cfvo type="num" val="-50"/>
        <cfvo type="num" val="0"/>
        <color rgb="FFFF0000"/>
      </dataBar>
      <extLst>
        <ext xmlns:x14="http://schemas.microsoft.com/office/spreadsheetml/2009/9/main" uri="{B025F937-C7B1-47D3-B67F-A62EFF666E3E}">
          <x14:id>{1BFBBCEE-C57A-403C-B735-F5890E35F066}</x14:id>
        </ext>
      </extLst>
    </cfRule>
    <cfRule type="dataBar" priority="9">
      <dataBar>
        <cfvo type="num" val="0"/>
        <cfvo type="num" val="10"/>
        <color theme="6" tint="0.79998168889431442"/>
      </dataBar>
      <extLst>
        <ext xmlns:x14="http://schemas.microsoft.com/office/spreadsheetml/2009/9/main" uri="{B025F937-C7B1-47D3-B67F-A62EFF666E3E}">
          <x14:id>{DC7D3C39-2B12-4372-9E51-07AAC3E56A5A}</x14:id>
        </ext>
      </extLst>
    </cfRule>
  </conditionalFormatting>
  <conditionalFormatting sqref="E9">
    <cfRule type="cellIs" dxfId="5" priority="3" operator="between">
      <formula>0</formula>
      <formula>54</formula>
    </cfRule>
    <cfRule type="cellIs" dxfId="4" priority="4" operator="between">
      <formula>-1</formula>
      <formula>54</formula>
    </cfRule>
    <cfRule type="cellIs" dxfId="3" priority="5" operator="between">
      <formula>-1</formula>
      <formula>-54</formula>
    </cfRule>
    <cfRule type="cellIs" dxfId="2" priority="6" operator="between">
      <formula>0</formula>
      <formula>54</formula>
    </cfRule>
  </conditionalFormatting>
  <conditionalFormatting sqref="Y16:Y30">
    <cfRule type="cellIs" dxfId="1" priority="1" operator="between">
      <formula>-1</formula>
      <formula>-54</formula>
    </cfRule>
    <cfRule type="cellIs" dxfId="0" priority="2" operator="between">
      <formula>0</formula>
      <formula>54</formula>
    </cfRule>
  </conditionalFormatting>
  <dataValidations count="4">
    <dataValidation type="list" allowBlank="1" showInputMessage="1" showErrorMessage="1" sqref="J16:K30" xr:uid="{00000000-0002-0000-0400-000000000000}">
      <formula1>$A$9:$A$10</formula1>
    </dataValidation>
    <dataValidation type="list" allowBlank="1" showInputMessage="1" showErrorMessage="1" sqref="I16:I30" xr:uid="{00000000-0002-0000-0400-000001000000}">
      <formula1>$A$11:$A$12</formula1>
    </dataValidation>
    <dataValidation type="list" allowBlank="1" showInputMessage="1" showErrorMessage="1" sqref="H16:H30" xr:uid="{00000000-0002-0000-0400-000002000000}">
      <formula1>$A$6:$A$8</formula1>
    </dataValidation>
    <dataValidation type="list" allowBlank="1" showInputMessage="1" showErrorMessage="1" sqref="G16:G30" xr:uid="{00000000-0002-0000-0400-000003000000}">
      <formula1>$A$3:$A$5</formula1>
    </dataValidation>
  </dataValidations>
  <pageMargins left="0.511811024" right="0.511811024" top="0.78740157499999996" bottom="0.78740157499999996" header="0.31496062000000002" footer="0.31496062000000002"/>
  <pageSetup orientation="portrait" horizontalDpi="30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1BFBBCEE-C57A-403C-B735-F5890E35F066}">
            <x14:dataBar minLength="0" maxLength="100" gradient="0">
              <x14:cfvo type="num">
                <xm:f>-50</xm:f>
              </x14:cfvo>
              <x14:cfvo type="num">
                <xm:f>0</xm:f>
              </x14:cfvo>
              <x14:negativeFillColor rgb="FFFF0000"/>
              <x14:axisColor rgb="FF000000"/>
            </x14:dataBar>
          </x14:cfRule>
          <x14:cfRule type="dataBar" id="{DC7D3C39-2B12-4372-9E51-07AAC3E56A5A}">
            <x14:dataBar minLength="0" maxLength="100" gradient="0">
              <x14:cfvo type="num">
                <xm:f>0</xm:f>
              </x14:cfvo>
              <x14:cfvo type="num">
                <xm:f>10</xm:f>
              </x14:cfvo>
              <x14:negativeFillColor rgb="FFFF0000"/>
              <x14:axisColor rgb="FF000000"/>
            </x14:dataBar>
          </x14:cfRule>
          <xm:sqref>G2:G3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2">
        <x14:dataValidation type="list" allowBlank="1" showInputMessage="1" showErrorMessage="1" xr:uid="{00000000-0002-0000-0400-000004000000}">
          <x14:formula1>
            <xm:f>Atributos!$B$13:$E$13</xm:f>
          </x14:formula1>
          <xm:sqref>O16:O30</xm:sqref>
        </x14:dataValidation>
        <x14:dataValidation type="list" allowBlank="1" showInputMessage="1" showErrorMessage="1" xr:uid="{00000000-0002-0000-0400-000005000000}">
          <x14:formula1>
            <xm:f>Atributos!$B$34:$F$34</xm:f>
          </x14:formula1>
          <xm:sqref>U16:U30</xm:sqref>
        </x14:dataValidation>
        <x14:dataValidation type="list" allowBlank="1" showInputMessage="1" showErrorMessage="1" xr:uid="{00000000-0002-0000-0400-000006000000}">
          <x14:formula1>
            <xm:f>Atributos!$B$40:$G$40</xm:f>
          </x14:formula1>
          <xm:sqref>W16:W30</xm:sqref>
        </x14:dataValidation>
        <x14:dataValidation type="list" allowBlank="1" showInputMessage="1" showErrorMessage="1" xr:uid="{00000000-0002-0000-0400-000007000000}">
          <x14:formula1>
            <xm:f>Atributos!$B$37:$F$37</xm:f>
          </x14:formula1>
          <xm:sqref>V16:V30</xm:sqref>
        </x14:dataValidation>
        <x14:dataValidation type="list" allowBlank="1" showInputMessage="1" showErrorMessage="1" xr:uid="{00000000-0002-0000-0400-000008000000}">
          <x14:formula1>
            <xm:f>Atributos!$B$31:$F$31</xm:f>
          </x14:formula1>
          <xm:sqref>T16:T30</xm:sqref>
        </x14:dataValidation>
        <x14:dataValidation type="list" allowBlank="1" showInputMessage="1" showErrorMessage="1" xr:uid="{00000000-0002-0000-0400-000009000000}">
          <x14:formula1>
            <xm:f>Atributos!$B$25:$C$25</xm:f>
          </x14:formula1>
          <xm:sqref>S16:S30</xm:sqref>
        </x14:dataValidation>
        <x14:dataValidation type="list" allowBlank="1" showInputMessage="1" showErrorMessage="1" xr:uid="{00000000-0002-0000-0400-00000A000000}">
          <x14:formula1>
            <xm:f>Atributos!$B$19:$C$19</xm:f>
          </x14:formula1>
          <xm:sqref>Q16:Q30</xm:sqref>
        </x14:dataValidation>
        <x14:dataValidation type="list" allowBlank="1" showInputMessage="1" showErrorMessage="1" xr:uid="{00000000-0002-0000-0400-00000B000000}">
          <x14:formula1>
            <xm:f>Atributos!$B$16:$D$16</xm:f>
          </x14:formula1>
          <xm:sqref>P16:P30</xm:sqref>
        </x14:dataValidation>
        <x14:dataValidation type="list" allowBlank="1" showInputMessage="1" showErrorMessage="1" xr:uid="{00000000-0002-0000-0400-00000C000000}">
          <x14:formula1>
            <xm:f>Atributos!$B$10:$C$10</xm:f>
          </x14:formula1>
          <xm:sqref>N16:N30</xm:sqref>
        </x14:dataValidation>
        <x14:dataValidation type="list" allowBlank="1" showInputMessage="1" showErrorMessage="1" xr:uid="{00000000-0002-0000-0400-00000D000000}">
          <x14:formula1>
            <xm:f>Atributos!$B$7:$D$7</xm:f>
          </x14:formula1>
          <xm:sqref>M16:M30</xm:sqref>
        </x14:dataValidation>
        <x14:dataValidation type="list" allowBlank="1" showInputMessage="1" showErrorMessage="1" xr:uid="{00000000-0002-0000-0400-00000E000000}">
          <x14:formula1>
            <xm:f>Atributos!$B$4:$C$4</xm:f>
          </x14:formula1>
          <xm:sqref>L16:L30</xm:sqref>
        </x14:dataValidation>
        <x14:dataValidation type="list" allowBlank="1" showInputMessage="1" showErrorMessage="1" xr:uid="{00000000-0002-0000-0400-00000F000000}">
          <x14:formula1>
            <xm:f>Atributos!$B$22:$E$22</xm:f>
          </x14:formula1>
          <xm:sqref>R16:R30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3:G10"/>
  <sheetViews>
    <sheetView showGridLines="0" workbookViewId="0">
      <selection activeCell="M17" sqref="M17"/>
    </sheetView>
  </sheetViews>
  <sheetFormatPr defaultRowHeight="14.4" x14ac:dyDescent="0.3"/>
  <cols>
    <col min="1" max="1" width="9.88671875" bestFit="1" customWidth="1"/>
    <col min="2" max="2" width="14.5546875" bestFit="1" customWidth="1"/>
  </cols>
  <sheetData>
    <row r="3" spans="2:7" ht="15" thickBot="1" x14ac:dyDescent="0.35"/>
    <row r="4" spans="2:7" ht="29.4" thickBot="1" x14ac:dyDescent="0.35">
      <c r="B4" s="100" t="s">
        <v>369</v>
      </c>
      <c r="C4" s="101" t="s">
        <v>370</v>
      </c>
    </row>
    <row r="5" spans="2:7" ht="15" thickBot="1" x14ac:dyDescent="0.35">
      <c r="B5" s="103" t="s">
        <v>371</v>
      </c>
      <c r="C5" s="102" t="s">
        <v>372</v>
      </c>
    </row>
    <row r="6" spans="2:7" ht="15" thickBot="1" x14ac:dyDescent="0.35">
      <c r="B6" s="103" t="s">
        <v>373</v>
      </c>
      <c r="C6" s="102" t="s">
        <v>374</v>
      </c>
    </row>
    <row r="9" spans="2:7" x14ac:dyDescent="0.3">
      <c r="D9" s="150" t="s">
        <v>375</v>
      </c>
      <c r="E9" s="105">
        <f>SUM([1]Operação!$Y$16:$Y$30)</f>
        <v>480</v>
      </c>
      <c r="F9" s="107" t="s">
        <v>375</v>
      </c>
      <c r="G9" s="104">
        <f>480/393</f>
        <v>1.2213740458015268</v>
      </c>
    </row>
    <row r="10" spans="2:7" x14ac:dyDescent="0.3">
      <c r="D10" s="151"/>
      <c r="E10" s="106">
        <f>SUM(Operação!Y16:Y30)</f>
        <v>-393</v>
      </c>
    </row>
  </sheetData>
  <mergeCells count="1">
    <mergeCell ref="D9:D10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7854D3-6B3F-4F97-84B7-C3C3046A39D9}">
  <sheetPr>
    <tabColor rgb="FFC00000"/>
  </sheetPr>
  <dimension ref="A2:AL36"/>
  <sheetViews>
    <sheetView showGridLines="0" zoomScale="25" zoomScaleNormal="25" workbookViewId="0">
      <selection activeCell="AP12" sqref="AP12"/>
    </sheetView>
  </sheetViews>
  <sheetFormatPr defaultRowHeight="14.4" x14ac:dyDescent="0.3"/>
  <cols>
    <col min="24" max="24" width="24.44140625" customWidth="1"/>
  </cols>
  <sheetData>
    <row r="2" spans="1:38" ht="96.6" customHeight="1" x14ac:dyDescent="0.3"/>
    <row r="10" spans="1:38" ht="15" thickBot="1" x14ac:dyDescent="0.35">
      <c r="AL10" s="80"/>
    </row>
    <row r="11" spans="1:38" ht="15.6" x14ac:dyDescent="0.3">
      <c r="A11" s="157" t="s">
        <v>351</v>
      </c>
      <c r="B11" s="155"/>
      <c r="C11" s="155"/>
      <c r="D11" s="155"/>
      <c r="E11" s="155"/>
      <c r="F11" s="155"/>
      <c r="G11" s="155"/>
      <c r="H11" s="155"/>
      <c r="I11" s="155"/>
      <c r="J11" s="155"/>
      <c r="K11" s="155"/>
      <c r="L11" s="155"/>
      <c r="M11" s="155"/>
      <c r="N11" s="155"/>
      <c r="O11" s="155"/>
      <c r="P11" s="155"/>
      <c r="Q11" s="155"/>
      <c r="R11" s="155"/>
      <c r="S11" s="155"/>
      <c r="T11" s="155"/>
      <c r="U11" s="155"/>
      <c r="V11" s="155"/>
      <c r="W11" s="158" t="s">
        <v>352</v>
      </c>
      <c r="X11" s="158" t="s">
        <v>353</v>
      </c>
      <c r="Y11" s="160" t="s">
        <v>275</v>
      </c>
      <c r="Z11" s="155"/>
      <c r="AA11" s="155" t="s">
        <v>354</v>
      </c>
      <c r="AB11" s="155"/>
      <c r="AC11" s="155"/>
      <c r="AD11" s="155" t="s">
        <v>269</v>
      </c>
      <c r="AE11" s="155"/>
      <c r="AF11" s="155"/>
      <c r="AG11" s="156"/>
    </row>
    <row r="12" spans="1:38" ht="231" customHeight="1" x14ac:dyDescent="0.3">
      <c r="A12" s="92" t="s">
        <v>355</v>
      </c>
      <c r="B12" s="93" t="s">
        <v>259</v>
      </c>
      <c r="C12" s="93" t="s">
        <v>260</v>
      </c>
      <c r="D12" s="93" t="s">
        <v>284</v>
      </c>
      <c r="E12" s="93" t="s">
        <v>261</v>
      </c>
      <c r="F12" s="93" t="s">
        <v>263</v>
      </c>
      <c r="G12" s="93" t="s">
        <v>265</v>
      </c>
      <c r="H12" s="93" t="s">
        <v>268</v>
      </c>
      <c r="I12" s="93" t="s">
        <v>356</v>
      </c>
      <c r="J12" s="93" t="s">
        <v>357</v>
      </c>
      <c r="K12" s="93" t="s">
        <v>358</v>
      </c>
      <c r="L12" s="93" t="s">
        <v>359</v>
      </c>
      <c r="M12" s="94" t="s">
        <v>278</v>
      </c>
      <c r="N12" s="93" t="s">
        <v>279</v>
      </c>
      <c r="O12" s="93" t="s">
        <v>281</v>
      </c>
      <c r="P12" s="93" t="s">
        <v>288</v>
      </c>
      <c r="Q12" s="93" t="s">
        <v>299</v>
      </c>
      <c r="R12" s="93" t="s">
        <v>312</v>
      </c>
      <c r="S12" s="93" t="s">
        <v>316</v>
      </c>
      <c r="T12" s="93" t="s">
        <v>319</v>
      </c>
      <c r="U12" s="93" t="s">
        <v>360</v>
      </c>
      <c r="V12" s="93" t="s">
        <v>145</v>
      </c>
      <c r="W12" s="159"/>
      <c r="X12" s="159"/>
      <c r="Y12" s="95" t="s">
        <v>246</v>
      </c>
      <c r="Z12" s="95" t="s">
        <v>361</v>
      </c>
      <c r="AA12" s="95" t="s">
        <v>247</v>
      </c>
      <c r="AB12" s="95" t="s">
        <v>249</v>
      </c>
      <c r="AC12" s="93" t="s">
        <v>362</v>
      </c>
      <c r="AD12" s="93" t="s">
        <v>363</v>
      </c>
      <c r="AE12" s="95" t="s">
        <v>364</v>
      </c>
      <c r="AF12" s="95" t="s">
        <v>365</v>
      </c>
      <c r="AG12" s="96" t="s">
        <v>271</v>
      </c>
    </row>
    <row r="13" spans="1:38" ht="15.6" x14ac:dyDescent="0.3">
      <c r="A13" s="97"/>
      <c r="B13" s="98"/>
      <c r="C13" s="98"/>
      <c r="D13" s="98"/>
      <c r="E13" s="98"/>
      <c r="F13" s="98"/>
      <c r="G13" s="98"/>
      <c r="H13" s="98"/>
      <c r="I13" s="98"/>
      <c r="J13" s="98"/>
      <c r="K13" s="98"/>
      <c r="L13" s="98"/>
      <c r="M13" s="98"/>
      <c r="N13" s="98"/>
      <c r="O13" s="98"/>
      <c r="P13" s="98"/>
      <c r="Q13" s="98"/>
      <c r="R13" s="98"/>
      <c r="S13" s="98"/>
      <c r="T13" s="98"/>
      <c r="U13" s="98"/>
      <c r="V13" s="98"/>
      <c r="W13" s="154" t="s">
        <v>366</v>
      </c>
      <c r="X13" s="154"/>
      <c r="Y13" s="98"/>
      <c r="Z13" s="98"/>
      <c r="AA13" s="98"/>
      <c r="AB13" s="98"/>
      <c r="AC13" s="98"/>
      <c r="AD13" s="98"/>
      <c r="AE13" s="98"/>
      <c r="AF13" s="98"/>
      <c r="AG13" s="99"/>
    </row>
    <row r="14" spans="1:38" ht="41.4" customHeight="1" x14ac:dyDescent="0.3">
      <c r="A14" s="81"/>
      <c r="B14" s="82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153" t="s">
        <v>367</v>
      </c>
      <c r="X14" s="153"/>
      <c r="Y14" s="3"/>
      <c r="Z14" s="3"/>
      <c r="AA14" s="82"/>
      <c r="AB14" s="3"/>
      <c r="AC14" s="3"/>
      <c r="AD14" s="3"/>
      <c r="AE14" s="3"/>
      <c r="AF14" s="3"/>
      <c r="AG14" s="83"/>
    </row>
    <row r="15" spans="1:38" ht="46.2" customHeight="1" x14ac:dyDescent="0.3">
      <c r="A15" s="81"/>
      <c r="B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84"/>
      <c r="Q15" s="84"/>
      <c r="R15" s="84"/>
      <c r="S15" s="84"/>
      <c r="T15" s="3"/>
      <c r="U15" s="3"/>
      <c r="V15" s="3"/>
      <c r="W15" s="153" t="s">
        <v>309</v>
      </c>
      <c r="X15" s="153"/>
      <c r="Y15" s="3"/>
      <c r="Z15" s="3"/>
      <c r="AA15" s="3"/>
      <c r="AB15" s="3"/>
      <c r="AC15" s="3"/>
      <c r="AD15" s="84"/>
      <c r="AE15" s="3"/>
      <c r="AF15" s="3"/>
      <c r="AG15" s="83"/>
    </row>
    <row r="16" spans="1:38" ht="41.4" customHeight="1" x14ac:dyDescent="0.3">
      <c r="A16" s="81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84"/>
      <c r="Q16" s="3"/>
      <c r="R16" s="3"/>
      <c r="S16" s="3"/>
      <c r="T16" s="84"/>
      <c r="U16" s="3"/>
      <c r="V16" s="3"/>
      <c r="W16" s="153" t="s">
        <v>287</v>
      </c>
      <c r="X16" s="153"/>
      <c r="Y16" s="84"/>
      <c r="Z16" s="3"/>
      <c r="AA16" s="3"/>
      <c r="AB16" s="84"/>
      <c r="AC16" s="3"/>
      <c r="AD16" s="3"/>
      <c r="AE16" s="3"/>
      <c r="AF16" s="84"/>
      <c r="AG16" s="83"/>
    </row>
    <row r="17" spans="1:33" ht="46.2" customHeight="1" x14ac:dyDescent="0.3">
      <c r="A17" s="81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84"/>
      <c r="Q17" s="3"/>
      <c r="R17" s="84"/>
      <c r="S17" s="3"/>
      <c r="T17" s="3"/>
      <c r="U17" s="3"/>
      <c r="V17" s="3"/>
      <c r="W17" s="153" t="s">
        <v>292</v>
      </c>
      <c r="X17" s="153"/>
      <c r="Y17" s="3"/>
      <c r="Z17" s="3"/>
      <c r="AA17" s="3"/>
      <c r="AB17" s="3"/>
      <c r="AC17" s="3"/>
      <c r="AD17" s="3"/>
      <c r="AE17" s="84"/>
      <c r="AF17" s="3"/>
      <c r="AG17" s="83"/>
    </row>
    <row r="18" spans="1:33" ht="53.4" customHeight="1" x14ac:dyDescent="0.3">
      <c r="A18" s="81"/>
      <c r="B18" s="3"/>
      <c r="C18" s="3"/>
      <c r="D18" s="3"/>
      <c r="E18" s="3"/>
      <c r="F18" s="3"/>
      <c r="G18" s="3"/>
      <c r="H18" s="3"/>
      <c r="I18" s="3"/>
      <c r="J18" s="82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153" t="s">
        <v>272</v>
      </c>
      <c r="X18" s="153"/>
      <c r="Y18" s="85"/>
      <c r="Z18" s="82"/>
      <c r="AA18" s="3"/>
      <c r="AB18" s="3"/>
      <c r="AC18" s="3"/>
      <c r="AD18" s="82"/>
      <c r="AE18" s="3"/>
      <c r="AF18" s="3"/>
      <c r="AG18" s="83"/>
    </row>
    <row r="19" spans="1:33" ht="47.4" customHeight="1" x14ac:dyDescent="0.3">
      <c r="A19" s="81"/>
      <c r="B19" s="3"/>
      <c r="C19" s="3"/>
      <c r="D19" s="3"/>
      <c r="E19" s="82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153" t="s">
        <v>250</v>
      </c>
      <c r="X19" s="153"/>
      <c r="Y19" s="3"/>
      <c r="Z19" s="3"/>
      <c r="AA19" s="3"/>
      <c r="AB19" s="3"/>
      <c r="AC19" s="82"/>
      <c r="AD19" s="3"/>
      <c r="AE19" s="3"/>
      <c r="AF19" s="3"/>
      <c r="AG19" s="83"/>
    </row>
    <row r="20" spans="1:33" ht="53.4" customHeight="1" x14ac:dyDescent="0.3">
      <c r="A20" s="81"/>
      <c r="B20" s="3"/>
      <c r="C20" s="82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153" t="s">
        <v>248</v>
      </c>
      <c r="X20" s="153"/>
      <c r="Y20" s="3"/>
      <c r="Z20" s="3"/>
      <c r="AA20" s="82"/>
      <c r="AB20" s="3"/>
      <c r="AC20" s="3"/>
      <c r="AD20" s="3"/>
      <c r="AE20" s="3"/>
      <c r="AF20" s="3"/>
      <c r="AG20" s="83"/>
    </row>
    <row r="21" spans="1:33" ht="40.799999999999997" customHeight="1" x14ac:dyDescent="0.3">
      <c r="A21" s="86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153" t="s">
        <v>368</v>
      </c>
      <c r="X21" s="153"/>
      <c r="Y21" s="3"/>
      <c r="Z21" s="3"/>
      <c r="AA21" s="82"/>
      <c r="AB21" s="3"/>
      <c r="AC21" s="3"/>
      <c r="AD21" s="3"/>
      <c r="AE21" s="3"/>
      <c r="AF21" s="3"/>
      <c r="AG21" s="83"/>
    </row>
    <row r="22" spans="1:33" ht="45" customHeight="1" x14ac:dyDescent="0.3">
      <c r="A22" s="81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84"/>
      <c r="U22" s="3"/>
      <c r="V22" s="3"/>
      <c r="W22" s="153" t="s">
        <v>322</v>
      </c>
      <c r="X22" s="153"/>
      <c r="Y22" s="84"/>
      <c r="Z22" s="3"/>
      <c r="AA22" s="3"/>
      <c r="AB22" s="84"/>
      <c r="AC22" s="3"/>
      <c r="AD22" s="3"/>
      <c r="AE22" s="3"/>
      <c r="AF22" s="3"/>
      <c r="AG22" s="83"/>
    </row>
    <row r="23" spans="1:33" ht="66.599999999999994" customHeight="1" x14ac:dyDescent="0.3">
      <c r="A23" s="81"/>
      <c r="B23" s="3"/>
      <c r="C23" s="3"/>
      <c r="D23" s="82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153" t="s">
        <v>283</v>
      </c>
      <c r="X23" s="153"/>
      <c r="Y23" s="82"/>
      <c r="Z23" s="82"/>
      <c r="AA23" s="82"/>
      <c r="AB23" s="82"/>
      <c r="AC23" s="3"/>
      <c r="AD23" s="82"/>
      <c r="AE23" s="82"/>
      <c r="AF23" s="3"/>
      <c r="AG23" s="87"/>
    </row>
    <row r="24" spans="1:33" ht="54.6" customHeight="1" x14ac:dyDescent="0.3">
      <c r="A24" s="81"/>
      <c r="B24" s="3"/>
      <c r="C24" s="3"/>
      <c r="D24" s="3"/>
      <c r="E24" s="3"/>
      <c r="F24" s="3"/>
      <c r="G24" s="3"/>
      <c r="H24" s="3"/>
      <c r="I24" s="82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153" t="s">
        <v>270</v>
      </c>
      <c r="X24" s="153"/>
      <c r="Y24" s="3"/>
      <c r="Z24" s="3"/>
      <c r="AA24" s="3"/>
      <c r="AB24" s="3"/>
      <c r="AC24" s="3"/>
      <c r="AD24" s="3"/>
      <c r="AE24" s="3"/>
      <c r="AF24" s="3"/>
      <c r="AG24" s="87"/>
    </row>
    <row r="25" spans="1:33" ht="42.6" customHeight="1" x14ac:dyDescent="0.3">
      <c r="A25" s="81"/>
      <c r="B25" s="3"/>
      <c r="C25" s="3"/>
      <c r="D25" s="3"/>
      <c r="E25" s="3"/>
      <c r="F25" s="3"/>
      <c r="G25" s="3"/>
      <c r="H25" s="3"/>
      <c r="I25" s="3"/>
      <c r="J25" s="3"/>
      <c r="K25" s="3"/>
      <c r="L25" s="82"/>
      <c r="M25" s="3"/>
      <c r="N25" s="3"/>
      <c r="O25" s="3"/>
      <c r="P25" s="3"/>
      <c r="Q25" s="3"/>
      <c r="R25" s="3"/>
      <c r="S25" s="3"/>
      <c r="T25" s="3"/>
      <c r="U25" s="3"/>
      <c r="V25" s="3"/>
      <c r="W25" s="153" t="s">
        <v>276</v>
      </c>
      <c r="X25" s="153"/>
      <c r="Y25" s="82"/>
      <c r="Z25" s="3"/>
      <c r="AA25" s="3"/>
      <c r="AB25" s="3"/>
      <c r="AC25" s="3"/>
      <c r="AD25" s="3"/>
      <c r="AE25" s="3"/>
      <c r="AF25" s="3"/>
      <c r="AG25" s="83"/>
    </row>
    <row r="26" spans="1:33" ht="40.799999999999997" customHeight="1" x14ac:dyDescent="0.3">
      <c r="A26" s="81"/>
      <c r="B26" s="3"/>
      <c r="C26" s="3"/>
      <c r="D26" s="3"/>
      <c r="E26" s="3"/>
      <c r="F26" s="3"/>
      <c r="G26" s="3"/>
      <c r="H26" s="82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153" t="s">
        <v>267</v>
      </c>
      <c r="X26" s="153"/>
      <c r="Y26" s="3"/>
      <c r="Z26" s="3"/>
      <c r="AA26" s="3"/>
      <c r="AB26" s="3"/>
      <c r="AC26" s="3"/>
      <c r="AD26" s="82"/>
      <c r="AE26" s="3"/>
      <c r="AF26" s="3"/>
      <c r="AG26" s="83"/>
    </row>
    <row r="27" spans="1:33" ht="43.8" customHeight="1" x14ac:dyDescent="0.3">
      <c r="A27" s="81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84"/>
      <c r="V27" s="3"/>
      <c r="W27" s="153" t="s">
        <v>302</v>
      </c>
      <c r="X27" s="153"/>
      <c r="Y27" s="3"/>
      <c r="Z27" s="3"/>
      <c r="AA27" s="3"/>
      <c r="AB27" s="3"/>
      <c r="AC27" s="3"/>
      <c r="AD27" s="84"/>
      <c r="AE27" s="3"/>
      <c r="AF27" s="3"/>
      <c r="AG27" s="83"/>
    </row>
    <row r="28" spans="1:33" ht="40.799999999999997" customHeight="1" x14ac:dyDescent="0.3">
      <c r="A28" s="81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84"/>
      <c r="R28" s="3"/>
      <c r="S28" s="3"/>
      <c r="T28" s="3"/>
      <c r="U28" s="3"/>
      <c r="V28" s="3"/>
      <c r="W28" s="153" t="s">
        <v>306</v>
      </c>
      <c r="X28" s="153"/>
      <c r="Y28" s="84"/>
      <c r="Z28" s="84"/>
      <c r="AA28" s="3"/>
      <c r="AB28" s="3"/>
      <c r="AC28" s="3"/>
      <c r="AD28" s="3"/>
      <c r="AE28" s="3"/>
      <c r="AF28" s="3"/>
      <c r="AG28" s="83"/>
    </row>
    <row r="29" spans="1:33" ht="46.2" customHeight="1" x14ac:dyDescent="0.3">
      <c r="A29" s="81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84"/>
      <c r="R29" s="3"/>
      <c r="S29" s="3"/>
      <c r="T29" s="3"/>
      <c r="U29" s="3"/>
      <c r="V29" s="3"/>
      <c r="W29" s="153" t="s">
        <v>298</v>
      </c>
      <c r="X29" s="153"/>
      <c r="Y29" s="84"/>
      <c r="Z29" s="84"/>
      <c r="AA29" s="3"/>
      <c r="AB29" s="3"/>
      <c r="AC29" s="3"/>
      <c r="AD29" s="3"/>
      <c r="AE29" s="3"/>
      <c r="AF29" s="3"/>
      <c r="AG29" s="83"/>
    </row>
    <row r="30" spans="1:33" ht="41.4" customHeight="1" x14ac:dyDescent="0.3">
      <c r="A30" s="81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82"/>
      <c r="O30" s="3"/>
      <c r="P30" s="3"/>
      <c r="Q30" s="3"/>
      <c r="R30" s="3"/>
      <c r="S30" s="3"/>
      <c r="T30" s="3"/>
      <c r="U30" s="3"/>
      <c r="V30" s="3"/>
      <c r="W30" s="153" t="s">
        <v>280</v>
      </c>
      <c r="X30" s="153"/>
      <c r="Y30" s="3"/>
      <c r="Z30" s="3"/>
      <c r="AA30" s="3"/>
      <c r="AB30" s="82"/>
      <c r="AC30" s="3"/>
      <c r="AD30" s="3"/>
      <c r="AE30" s="82"/>
      <c r="AF30" s="82"/>
      <c r="AG30" s="83"/>
    </row>
    <row r="31" spans="1:33" ht="42.6" customHeight="1" x14ac:dyDescent="0.3">
      <c r="A31" s="81"/>
      <c r="B31" s="3"/>
      <c r="C31" s="3"/>
      <c r="D31" s="3"/>
      <c r="E31" s="3"/>
      <c r="F31" s="82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153" t="s">
        <v>262</v>
      </c>
      <c r="X31" s="153"/>
      <c r="Y31" s="3"/>
      <c r="Z31" s="3"/>
      <c r="AA31" s="82"/>
      <c r="AB31" s="3"/>
      <c r="AC31" s="3"/>
      <c r="AD31" s="3"/>
      <c r="AE31" s="3"/>
      <c r="AF31" s="3"/>
      <c r="AG31" s="83"/>
    </row>
    <row r="32" spans="1:33" ht="41.4" customHeight="1" x14ac:dyDescent="0.3">
      <c r="A32" s="81"/>
      <c r="B32" s="3"/>
      <c r="C32" s="3"/>
      <c r="D32" s="3"/>
      <c r="E32" s="3"/>
      <c r="F32" s="3"/>
      <c r="G32" s="82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153" t="s">
        <v>266</v>
      </c>
      <c r="X32" s="153"/>
      <c r="Y32" s="82"/>
      <c r="Z32" s="3"/>
      <c r="AA32" s="3"/>
      <c r="AB32" s="82"/>
      <c r="AC32" s="3"/>
      <c r="AD32" s="3"/>
      <c r="AE32" s="3"/>
      <c r="AF32" s="3"/>
      <c r="AG32" s="83"/>
    </row>
    <row r="33" spans="1:33" ht="42.6" customHeight="1" x14ac:dyDescent="0.3">
      <c r="A33" s="81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82"/>
      <c r="P33" s="3"/>
      <c r="Q33" s="3"/>
      <c r="R33" s="3"/>
      <c r="S33" s="3"/>
      <c r="T33" s="3"/>
      <c r="U33" s="3"/>
      <c r="V33" s="3"/>
      <c r="W33" s="153" t="s">
        <v>282</v>
      </c>
      <c r="X33" s="153"/>
      <c r="Y33" s="3"/>
      <c r="Z33" s="3"/>
      <c r="AA33" s="82"/>
      <c r="AB33" s="82"/>
      <c r="AC33" s="3"/>
      <c r="AD33" s="3"/>
      <c r="AE33" s="3"/>
      <c r="AF33" s="3"/>
      <c r="AG33" s="83"/>
    </row>
    <row r="34" spans="1:33" ht="36.6" customHeight="1" x14ac:dyDescent="0.3">
      <c r="A34" s="81"/>
      <c r="B34" s="3"/>
      <c r="C34" s="3"/>
      <c r="D34" s="3"/>
      <c r="E34" s="3"/>
      <c r="F34" s="3"/>
      <c r="G34" s="3"/>
      <c r="H34" s="3"/>
      <c r="I34" s="3"/>
      <c r="J34" s="3"/>
      <c r="K34" s="82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153" t="s">
        <v>274</v>
      </c>
      <c r="X34" s="153"/>
      <c r="Y34" s="3"/>
      <c r="Z34" s="3"/>
      <c r="AA34" s="82"/>
      <c r="AB34" s="3"/>
      <c r="AC34" s="3"/>
      <c r="AD34" s="3"/>
      <c r="AE34" s="3"/>
      <c r="AF34" s="3"/>
      <c r="AG34" s="83"/>
    </row>
    <row r="35" spans="1:33" ht="40.799999999999997" customHeight="1" x14ac:dyDescent="0.3">
      <c r="A35" s="81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82"/>
      <c r="N35" s="3"/>
      <c r="O35" s="3"/>
      <c r="P35" s="3"/>
      <c r="Q35" s="3"/>
      <c r="R35" s="3"/>
      <c r="S35" s="3"/>
      <c r="T35" s="3"/>
      <c r="U35" s="3"/>
      <c r="V35" s="3"/>
      <c r="W35" s="153" t="s">
        <v>277</v>
      </c>
      <c r="X35" s="153"/>
      <c r="Y35" s="3"/>
      <c r="Z35" s="3"/>
      <c r="AA35" s="3"/>
      <c r="AB35" s="82"/>
      <c r="AC35" s="3"/>
      <c r="AD35" s="3"/>
      <c r="AE35" s="3"/>
      <c r="AF35" s="3"/>
      <c r="AG35" s="83"/>
    </row>
    <row r="36" spans="1:33" ht="29.4" customHeight="1" thickBot="1" x14ac:dyDescent="0.35">
      <c r="A36" s="88"/>
      <c r="B36" s="89"/>
      <c r="C36" s="89"/>
      <c r="D36" s="89"/>
      <c r="E36" s="89"/>
      <c r="F36" s="89"/>
      <c r="G36" s="89"/>
      <c r="H36" s="89"/>
      <c r="I36" s="89"/>
      <c r="J36" s="89"/>
      <c r="K36" s="89"/>
      <c r="L36" s="89"/>
      <c r="M36" s="89"/>
      <c r="N36" s="89"/>
      <c r="O36" s="89"/>
      <c r="P36" s="89"/>
      <c r="Q36" s="89"/>
      <c r="R36" s="89"/>
      <c r="S36" s="89"/>
      <c r="T36" s="89"/>
      <c r="U36" s="89"/>
      <c r="V36" s="90"/>
      <c r="W36" s="152" t="s">
        <v>326</v>
      </c>
      <c r="X36" s="152"/>
      <c r="Y36" s="89"/>
      <c r="Z36" s="89"/>
      <c r="AA36" s="89"/>
      <c r="AB36" s="89"/>
      <c r="AC36" s="89"/>
      <c r="AD36" s="90"/>
      <c r="AE36" s="89"/>
      <c r="AF36" s="89"/>
      <c r="AG36" s="91"/>
    </row>
  </sheetData>
  <mergeCells count="30">
    <mergeCell ref="AD11:AG11"/>
    <mergeCell ref="A11:V11"/>
    <mergeCell ref="W11:W12"/>
    <mergeCell ref="X11:X12"/>
    <mergeCell ref="Y11:Z11"/>
    <mergeCell ref="AA11:AC11"/>
    <mergeCell ref="W24:X24"/>
    <mergeCell ref="W13:X13"/>
    <mergeCell ref="W14:X14"/>
    <mergeCell ref="W15:X15"/>
    <mergeCell ref="W16:X16"/>
    <mergeCell ref="W17:X17"/>
    <mergeCell ref="W18:X18"/>
    <mergeCell ref="W19:X19"/>
    <mergeCell ref="W20:X20"/>
    <mergeCell ref="W21:X21"/>
    <mergeCell ref="W22:X22"/>
    <mergeCell ref="W23:X23"/>
    <mergeCell ref="W36:X36"/>
    <mergeCell ref="W25:X25"/>
    <mergeCell ref="W26:X26"/>
    <mergeCell ref="W27:X27"/>
    <mergeCell ref="W28:X28"/>
    <mergeCell ref="W29:X29"/>
    <mergeCell ref="W30:X30"/>
    <mergeCell ref="W31:X31"/>
    <mergeCell ref="W32:X32"/>
    <mergeCell ref="W33:X33"/>
    <mergeCell ref="W34:X34"/>
    <mergeCell ref="W35:X35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6</vt:i4>
      </vt:variant>
    </vt:vector>
  </HeadingPairs>
  <TitlesOfParts>
    <vt:vector size="6" baseType="lpstr">
      <vt:lpstr>Atributos</vt:lpstr>
      <vt:lpstr>Conceito de atributos</vt:lpstr>
      <vt:lpstr>Tabela de Atributos</vt:lpstr>
      <vt:lpstr>Operação</vt:lpstr>
      <vt:lpstr>ISAe</vt:lpstr>
      <vt:lpstr>MATRIZ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Bruno Adan Sagratzki Cavero</dc:creator>
  <cp:lastModifiedBy>Alexandre Almeida</cp:lastModifiedBy>
  <dcterms:created xsi:type="dcterms:W3CDTF">2016-06-22T14:01:39Z</dcterms:created>
  <dcterms:modified xsi:type="dcterms:W3CDTF">2021-12-28T15:18:26Z</dcterms:modified>
</cp:coreProperties>
</file>