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lexandre Almeida\Documents\Consultorias\EIA-RIMA_Polimix-Puraquequara-MAO_Ecology\eia_Mizu-polimix\Volume III Diagnóstico\Versão final\Metadados_Volume III-Cap 2\"/>
    </mc:Choice>
  </mc:AlternateContent>
  <xr:revisionPtr revIDLastSave="0" documentId="13_ncr:1_{416D1AD8-390A-401E-9594-16F752F44BE7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Georreferênciamento dos Bancos" sheetId="6" r:id="rId1"/>
    <sheet name="área dos Bancos" sheetId="4" r:id="rId2"/>
    <sheet name="Metadados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7" l="1"/>
  <c r="G39" i="7"/>
  <c r="G38" i="7"/>
  <c r="X6" i="7"/>
  <c r="X5" i="7"/>
  <c r="T29" i="7"/>
  <c r="W29" i="7" s="1"/>
  <c r="W33" i="7"/>
  <c r="W32" i="7"/>
  <c r="C26" i="7"/>
  <c r="C27" i="7"/>
  <c r="C28" i="7"/>
  <c r="C29" i="7"/>
  <c r="C30" i="7"/>
  <c r="C31" i="7"/>
  <c r="C25" i="7"/>
  <c r="W30" i="7"/>
  <c r="T30" i="7"/>
  <c r="T31" i="7"/>
  <c r="W31" i="7" s="1"/>
  <c r="T32" i="7"/>
  <c r="T33" i="7"/>
  <c r="T34" i="7"/>
  <c r="W34" i="7" s="1"/>
  <c r="W28" i="7"/>
  <c r="T28" i="7"/>
  <c r="L21" i="7"/>
  <c r="K21" i="7"/>
  <c r="J22" i="7"/>
  <c r="J21" i="7"/>
  <c r="J20" i="7"/>
  <c r="F24" i="4"/>
  <c r="F23" i="4"/>
  <c r="U35" i="7" l="1"/>
  <c r="M8" i="4"/>
  <c r="M5" i="4" l="1"/>
  <c r="M6" i="4" l="1"/>
  <c r="M4" i="4"/>
</calcChain>
</file>

<file path=xl/sharedStrings.xml><?xml version="1.0" encoding="utf-8"?>
<sst xmlns="http://schemas.openxmlformats.org/spreadsheetml/2006/main" count="284" uniqueCount="110">
  <si>
    <t>BM01</t>
  </si>
  <si>
    <t>BM02</t>
  </si>
  <si>
    <t>BM03</t>
  </si>
  <si>
    <t>BM04</t>
  </si>
  <si>
    <t>BM05</t>
  </si>
  <si>
    <t>BM06</t>
  </si>
  <si>
    <t>BM07</t>
  </si>
  <si>
    <t>BM08</t>
  </si>
  <si>
    <t>BM09</t>
  </si>
  <si>
    <t>BM10</t>
  </si>
  <si>
    <t>BM11</t>
  </si>
  <si>
    <t>BM12</t>
  </si>
  <si>
    <t>BM13</t>
  </si>
  <si>
    <t>BM14</t>
  </si>
  <si>
    <t>BM15</t>
  </si>
  <si>
    <t>Latitude</t>
  </si>
  <si>
    <t>Longitude</t>
  </si>
  <si>
    <t>PONTO  DE AMOSTRAGEM</t>
  </si>
  <si>
    <t>ÁREA (m²)</t>
  </si>
  <si>
    <t>COMPOSIÇÃO/BANCO</t>
  </si>
  <si>
    <t xml:space="preserve"> F.O. (%)</t>
  </si>
  <si>
    <t>Oryza glumaepatula</t>
  </si>
  <si>
    <t>nº</t>
  </si>
  <si>
    <t>PONTO AMOSTRAL</t>
  </si>
  <si>
    <t>AMBIENTE</t>
  </si>
  <si>
    <t xml:space="preserve">COORDENADAS GEOGRÁFICAS </t>
  </si>
  <si>
    <t>Ponto 1</t>
  </si>
  <si>
    <t>Ponto 2</t>
  </si>
  <si>
    <t>Ponto 3</t>
  </si>
  <si>
    <r>
      <t>03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03’59,9”S </t>
    </r>
  </si>
  <si>
    <r>
      <t>59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52’51,2”S </t>
    </r>
  </si>
  <si>
    <r>
      <t>03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04’05,7”S </t>
    </r>
  </si>
  <si>
    <r>
      <t>59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52’51,0”S </t>
    </r>
  </si>
  <si>
    <r>
      <t>03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04’07,6”S </t>
    </r>
  </si>
  <si>
    <r>
      <t>59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52’49,0”S </t>
    </r>
  </si>
  <si>
    <r>
      <t>03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04’11,8”S </t>
    </r>
  </si>
  <si>
    <r>
      <t>59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52’48,1”S </t>
    </r>
  </si>
  <si>
    <r>
      <t>03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04’17,9”S </t>
    </r>
  </si>
  <si>
    <r>
      <t>03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04’17,7”S </t>
    </r>
  </si>
  <si>
    <r>
      <t>59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52’52,4”S </t>
    </r>
  </si>
  <si>
    <r>
      <t>03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04’17,8”S </t>
    </r>
  </si>
  <si>
    <r>
      <t>03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04’17,6”S </t>
    </r>
  </si>
  <si>
    <r>
      <t>03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04’19,2”S </t>
    </r>
  </si>
  <si>
    <r>
      <t>59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52’39,7”S </t>
    </r>
  </si>
  <si>
    <r>
      <t>03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04’20,0”S </t>
    </r>
  </si>
  <si>
    <r>
      <t>59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52’42,4”S </t>
    </r>
  </si>
  <si>
    <r>
      <t>03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04’20,9”S </t>
    </r>
  </si>
  <si>
    <r>
      <t>59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52’47,7”S </t>
    </r>
  </si>
  <si>
    <r>
      <t>03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04’29,8”S </t>
    </r>
  </si>
  <si>
    <r>
      <t>59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52’49,4”S </t>
    </r>
  </si>
  <si>
    <r>
      <t>03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04’40,6”S </t>
    </r>
  </si>
  <si>
    <r>
      <t>59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52’30,4”S </t>
    </r>
  </si>
  <si>
    <r>
      <t>03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03’33,0”S </t>
    </r>
  </si>
  <si>
    <r>
      <t>59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52’29,2”S </t>
    </r>
  </si>
  <si>
    <r>
      <t>03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03’27,5”S </t>
    </r>
  </si>
  <si>
    <r>
      <t>59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52’26,1”S </t>
    </r>
  </si>
  <si>
    <t>BANCO DE HERBACEAS AQUATICAS NO LAGO DO ALEIXO</t>
  </si>
  <si>
    <t>Salvinha auriculata</t>
  </si>
  <si>
    <t>Família</t>
  </si>
  <si>
    <t>Salviniaceae</t>
  </si>
  <si>
    <t>Espécies</t>
  </si>
  <si>
    <t>Poaceae</t>
  </si>
  <si>
    <t>Paspalum repen</t>
  </si>
  <si>
    <t>Pontederiaceae</t>
  </si>
  <si>
    <r>
      <t>Eichhornia crassipes</t>
    </r>
    <r>
      <rPr>
        <sz val="11"/>
        <color rgb="FF202122"/>
        <rFont val="Arial"/>
        <family val="2"/>
      </rPr>
      <t> </t>
    </r>
  </si>
  <si>
    <t>Paspalum fasciculatum</t>
  </si>
  <si>
    <t>Cyperaceae</t>
  </si>
  <si>
    <r>
      <t xml:space="preserve">Egleria </t>
    </r>
    <r>
      <rPr>
        <sz val="11"/>
        <color theme="1"/>
        <rFont val="Calibri"/>
        <family val="2"/>
        <scheme val="minor"/>
      </rPr>
      <t>sp.</t>
    </r>
  </si>
  <si>
    <t>Salvinha auriculata/Eichhornia crassipes</t>
  </si>
  <si>
    <t>Lemnoideae</t>
  </si>
  <si>
    <t>Lemna minor</t>
  </si>
  <si>
    <t>Paspalum repens/Salvinha auriculata</t>
  </si>
  <si>
    <t>Salvinha auriculata/Eichhornia crassipes/Paspalum repens</t>
  </si>
  <si>
    <t>Paspalum repens</t>
  </si>
  <si>
    <r>
      <t xml:space="preserve">50% </t>
    </r>
    <r>
      <rPr>
        <i/>
        <sz val="10"/>
        <color theme="1"/>
        <rFont val="Calibri"/>
        <family val="2"/>
        <scheme val="minor"/>
      </rPr>
      <t>P. repens/20% S. auriculata/30% E. crassipes</t>
    </r>
  </si>
  <si>
    <r>
      <rPr>
        <i/>
        <sz val="10"/>
        <color theme="1"/>
        <rFont val="Calibri"/>
        <family val="2"/>
        <scheme val="minor"/>
      </rPr>
      <t>Lemna minor</t>
    </r>
    <r>
      <rPr>
        <sz val="10"/>
        <color theme="1"/>
        <rFont val="Calibri"/>
        <family val="2"/>
        <scheme val="minor"/>
      </rPr>
      <t>/</t>
    </r>
    <r>
      <rPr>
        <i/>
        <sz val="10"/>
        <color theme="1"/>
        <rFont val="Calibri"/>
        <family val="2"/>
        <scheme val="minor"/>
      </rPr>
      <t>Salvinha auriculata/Oryza glumaepatula</t>
    </r>
  </si>
  <si>
    <r>
      <t xml:space="preserve">10% </t>
    </r>
    <r>
      <rPr>
        <i/>
        <sz val="10"/>
        <color theme="1"/>
        <rFont val="Calibri"/>
        <family val="2"/>
        <scheme val="minor"/>
      </rPr>
      <t>L. minor</t>
    </r>
    <r>
      <rPr>
        <sz val="10"/>
        <color theme="1"/>
        <rFont val="Calibri"/>
        <family val="2"/>
        <scheme val="minor"/>
      </rPr>
      <t xml:space="preserve">/80 </t>
    </r>
    <r>
      <rPr>
        <i/>
        <sz val="10"/>
        <color theme="1"/>
        <rFont val="Calibri"/>
        <family val="2"/>
        <scheme val="minor"/>
      </rPr>
      <t>S. auriculata/10% O. glumaepatula</t>
    </r>
  </si>
  <si>
    <t>Paspalum repens/Paspalum fasciatum/Salvinha auriculata</t>
  </si>
  <si>
    <r>
      <t xml:space="preserve">60% </t>
    </r>
    <r>
      <rPr>
        <i/>
        <sz val="10"/>
        <color theme="1"/>
        <rFont val="Calibri"/>
        <family val="2"/>
        <scheme val="minor"/>
      </rPr>
      <t>P. repens</t>
    </r>
    <r>
      <rPr>
        <sz val="10"/>
        <color theme="1"/>
        <rFont val="Calibri"/>
        <family val="2"/>
        <scheme val="minor"/>
      </rPr>
      <t xml:space="preserve">/30% </t>
    </r>
    <r>
      <rPr>
        <i/>
        <sz val="10"/>
        <color theme="1"/>
        <rFont val="Calibri"/>
        <family val="2"/>
        <scheme val="minor"/>
      </rPr>
      <t>S. auriculata/10%Paspalum fasciatum</t>
    </r>
  </si>
  <si>
    <t>Paspalum repens/Salvinha auriculata/Lemna minor</t>
  </si>
  <si>
    <r>
      <t xml:space="preserve">60% </t>
    </r>
    <r>
      <rPr>
        <i/>
        <sz val="10"/>
        <color theme="1"/>
        <rFont val="Calibri"/>
        <family val="2"/>
        <scheme val="minor"/>
      </rPr>
      <t>P. repens/20% S. auriculata/30% L. minor</t>
    </r>
  </si>
  <si>
    <t>Paspalum repens/Egleria sp./Salvinha auriculata</t>
  </si>
  <si>
    <r>
      <t xml:space="preserve">70% </t>
    </r>
    <r>
      <rPr>
        <i/>
        <sz val="10"/>
        <color theme="1"/>
        <rFont val="Calibri"/>
        <family val="2"/>
        <scheme val="minor"/>
      </rPr>
      <t>P. repens</t>
    </r>
    <r>
      <rPr>
        <sz val="10"/>
        <color theme="1"/>
        <rFont val="Calibri"/>
        <family val="2"/>
        <scheme val="minor"/>
      </rPr>
      <t xml:space="preserve">/10% </t>
    </r>
    <r>
      <rPr>
        <i/>
        <sz val="10"/>
        <color theme="1"/>
        <rFont val="Calibri"/>
        <family val="2"/>
        <scheme val="minor"/>
      </rPr>
      <t>Egleria</t>
    </r>
    <r>
      <rPr>
        <sz val="10"/>
        <color theme="1"/>
        <rFont val="Calibri"/>
        <family val="2"/>
        <scheme val="minor"/>
      </rPr>
      <t xml:space="preserve"> sp., 20% </t>
    </r>
    <r>
      <rPr>
        <i/>
        <sz val="10"/>
        <color theme="1"/>
        <rFont val="Calibri"/>
        <family val="2"/>
        <scheme val="minor"/>
      </rPr>
      <t>Oryza glumaepatula</t>
    </r>
  </si>
  <si>
    <r>
      <t>20% E</t>
    </r>
    <r>
      <rPr>
        <i/>
        <sz val="10"/>
        <color theme="1"/>
        <rFont val="Calibri"/>
        <family val="2"/>
        <scheme val="minor"/>
      </rPr>
      <t>. crassipes/80% S. auriculata</t>
    </r>
  </si>
  <si>
    <r>
      <t xml:space="preserve">30% </t>
    </r>
    <r>
      <rPr>
        <i/>
        <sz val="10"/>
        <color theme="1"/>
        <rFont val="Calibri"/>
        <family val="2"/>
        <scheme val="minor"/>
      </rPr>
      <t>P. repens/50% S. auriculata/20% E. crassipes</t>
    </r>
  </si>
  <si>
    <r>
      <t xml:space="preserve">20% </t>
    </r>
    <r>
      <rPr>
        <i/>
        <sz val="10"/>
        <color theme="1"/>
        <rFont val="Calibri"/>
        <family val="2"/>
        <scheme val="minor"/>
      </rPr>
      <t>P. repens/40% S. auriculata/40% E. crassipes</t>
    </r>
  </si>
  <si>
    <r>
      <t xml:space="preserve">50% </t>
    </r>
    <r>
      <rPr>
        <i/>
        <sz val="10"/>
        <color theme="1"/>
        <rFont val="Calibri"/>
        <family val="2"/>
        <scheme val="minor"/>
      </rPr>
      <t>P. repens/30% S. auriculata/20% E. crassipes</t>
    </r>
  </si>
  <si>
    <r>
      <t xml:space="preserve">20% </t>
    </r>
    <r>
      <rPr>
        <i/>
        <sz val="10"/>
        <color theme="1"/>
        <rFont val="Calibri"/>
        <family val="2"/>
        <scheme val="minor"/>
      </rPr>
      <t>P. repens/50% S. auriculata/30% E. crassipes</t>
    </r>
  </si>
  <si>
    <r>
      <t xml:space="preserve">60% </t>
    </r>
    <r>
      <rPr>
        <i/>
        <sz val="10"/>
        <color theme="1"/>
        <rFont val="Calibri"/>
        <family val="2"/>
        <scheme val="minor"/>
      </rPr>
      <t>P. repens</t>
    </r>
    <r>
      <rPr>
        <sz val="10"/>
        <color theme="1"/>
        <rFont val="Calibri"/>
        <family val="2"/>
        <scheme val="minor"/>
      </rPr>
      <t xml:space="preserve">/40% </t>
    </r>
    <r>
      <rPr>
        <i/>
        <sz val="10"/>
        <color theme="1"/>
        <rFont val="Calibri"/>
        <family val="2"/>
        <scheme val="minor"/>
      </rPr>
      <t>S. auriculata</t>
    </r>
  </si>
  <si>
    <r>
      <t xml:space="preserve">50% </t>
    </r>
    <r>
      <rPr>
        <i/>
        <sz val="10"/>
        <color theme="1"/>
        <rFont val="Calibri"/>
        <family val="2"/>
        <scheme val="minor"/>
      </rPr>
      <t>P. repens</t>
    </r>
    <r>
      <rPr>
        <sz val="10"/>
        <color theme="1"/>
        <rFont val="Calibri"/>
        <family val="2"/>
        <scheme val="minor"/>
      </rPr>
      <t xml:space="preserve">/50% </t>
    </r>
    <r>
      <rPr>
        <i/>
        <sz val="10"/>
        <color theme="1"/>
        <rFont val="Calibri"/>
        <family val="2"/>
        <scheme val="minor"/>
      </rPr>
      <t>S. auriculata</t>
    </r>
  </si>
  <si>
    <t>Banco monoespecifico</t>
  </si>
  <si>
    <t>Banco misto</t>
  </si>
  <si>
    <r>
      <rPr>
        <i/>
        <sz val="10"/>
        <color theme="0"/>
        <rFont val="Calibri"/>
        <family val="2"/>
        <scheme val="minor"/>
      </rPr>
      <t>Hymenachne</t>
    </r>
    <r>
      <rPr>
        <sz val="10"/>
        <color theme="0"/>
        <rFont val="Calibri"/>
        <family val="2"/>
        <scheme val="minor"/>
      </rPr>
      <t xml:space="preserve"> sp.</t>
    </r>
  </si>
  <si>
    <r>
      <rPr>
        <i/>
        <sz val="10"/>
        <color theme="0"/>
        <rFont val="Calibri"/>
        <family val="2"/>
        <scheme val="minor"/>
      </rPr>
      <t>Egleria</t>
    </r>
    <r>
      <rPr>
        <sz val="10"/>
        <color theme="0"/>
        <rFont val="Calibri"/>
        <family val="2"/>
        <scheme val="minor"/>
      </rPr>
      <t xml:space="preserve"> sp.</t>
    </r>
  </si>
  <si>
    <r>
      <rPr>
        <i/>
        <sz val="10"/>
        <color theme="0"/>
        <rFont val="Calibri"/>
        <family val="2"/>
        <scheme val="minor"/>
      </rPr>
      <t>Egleria</t>
    </r>
    <r>
      <rPr>
        <sz val="10"/>
        <color theme="0"/>
        <rFont val="Calibri"/>
        <family val="2"/>
        <scheme val="minor"/>
      </rPr>
      <t xml:space="preserve"> sp., </t>
    </r>
    <r>
      <rPr>
        <i/>
        <sz val="10"/>
        <color theme="0"/>
        <rFont val="Calibri"/>
        <family val="2"/>
        <scheme val="minor"/>
      </rPr>
      <t>Oryza glumaepatula</t>
    </r>
  </si>
  <si>
    <r>
      <rPr>
        <i/>
        <sz val="10"/>
        <color theme="0"/>
        <rFont val="Calibri"/>
        <family val="2"/>
        <scheme val="minor"/>
      </rPr>
      <t>Hymenachne</t>
    </r>
    <r>
      <rPr>
        <sz val="10"/>
        <color theme="0"/>
        <rFont val="Calibri"/>
        <family val="2"/>
        <scheme val="minor"/>
      </rPr>
      <t xml:space="preserve"> sp., </t>
    </r>
    <r>
      <rPr>
        <i/>
        <sz val="10"/>
        <color theme="0"/>
        <rFont val="Calibri"/>
        <family val="2"/>
        <scheme val="minor"/>
      </rPr>
      <t>Egleria</t>
    </r>
    <r>
      <rPr>
        <sz val="10"/>
        <color theme="0"/>
        <rFont val="Calibri"/>
        <family val="2"/>
        <scheme val="minor"/>
      </rPr>
      <t xml:space="preserve"> sp.</t>
    </r>
  </si>
  <si>
    <r>
      <rPr>
        <i/>
        <sz val="10"/>
        <color theme="0"/>
        <rFont val="Calibri"/>
        <family val="2"/>
        <scheme val="minor"/>
      </rPr>
      <t>Utricularia</t>
    </r>
    <r>
      <rPr>
        <sz val="10"/>
        <color theme="0"/>
        <rFont val="Calibri"/>
        <family val="2"/>
        <scheme val="minor"/>
      </rPr>
      <t xml:space="preserve"> sp., </t>
    </r>
    <r>
      <rPr>
        <i/>
        <sz val="10"/>
        <color theme="0"/>
        <rFont val="Calibri"/>
        <family val="2"/>
        <scheme val="minor"/>
      </rPr>
      <t>Eleocharis</t>
    </r>
    <r>
      <rPr>
        <sz val="10"/>
        <color theme="0"/>
        <rFont val="Calibri"/>
        <family val="2"/>
        <scheme val="minor"/>
      </rPr>
      <t xml:space="preserve"> sp.</t>
    </r>
  </si>
  <si>
    <t>Monoespecífico</t>
  </si>
  <si>
    <t>Misto</t>
  </si>
  <si>
    <t>Total</t>
  </si>
  <si>
    <t>MIsto</t>
  </si>
  <si>
    <t>Monosespecíco</t>
  </si>
  <si>
    <t>Paspalum repens/Egleria sp./Oryza glumaepatula</t>
  </si>
  <si>
    <r>
      <t xml:space="preserve">10% </t>
    </r>
    <r>
      <rPr>
        <i/>
        <sz val="10"/>
        <color theme="1"/>
        <rFont val="Calibri"/>
        <family val="2"/>
        <scheme val="minor"/>
      </rPr>
      <t>L. minor</t>
    </r>
    <r>
      <rPr>
        <sz val="10"/>
        <color theme="1"/>
        <rFont val="Calibri"/>
        <family val="2"/>
        <scheme val="minor"/>
      </rPr>
      <t xml:space="preserve">/80% </t>
    </r>
    <r>
      <rPr>
        <i/>
        <sz val="10"/>
        <color theme="1"/>
        <rFont val="Calibri"/>
        <family val="2"/>
        <scheme val="minor"/>
      </rPr>
      <t>S. auriculata/10% O. glumaepatula</t>
    </r>
  </si>
  <si>
    <t>Paspalum respens</t>
  </si>
  <si>
    <t>Monoespecíficos</t>
  </si>
  <si>
    <t>Misto (2 especies)</t>
  </si>
  <si>
    <t>Misto (3 espécies)</t>
  </si>
  <si>
    <t>Egleria fluctuans</t>
  </si>
  <si>
    <r>
      <t xml:space="preserve">Egleria </t>
    </r>
    <r>
      <rPr>
        <sz val="11"/>
        <color theme="1"/>
        <rFont val="Calibri"/>
        <family val="2"/>
        <scheme val="minor"/>
      </rPr>
      <t>fluctuans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</si>
</sst>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rgb="FF202122"/>
      <name val="Arial"/>
      <family val="2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1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5" fillId="0" borderId="0" xfId="0" applyFont="1"/>
    <xf numFmtId="0" fontId="6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7" fillId="0" borderId="7" xfId="0" applyFont="1" applyBorder="1" applyAlignment="1">
      <alignment horizontal="center" vertical="center"/>
    </xf>
    <xf numFmtId="0" fontId="3" fillId="0" borderId="7" xfId="0" applyFont="1" applyBorder="1"/>
    <xf numFmtId="0" fontId="4" fillId="0" borderId="2" xfId="0" applyFont="1" applyBorder="1" applyAlignment="1">
      <alignment horizontal="center"/>
    </xf>
    <xf numFmtId="0" fontId="8" fillId="0" borderId="0" xfId="0" applyFont="1"/>
    <xf numFmtId="0" fontId="0" fillId="0" borderId="6" xfId="0" applyBorder="1"/>
    <xf numFmtId="2" fontId="0" fillId="0" borderId="0" xfId="0" applyNumberFormat="1"/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0" fillId="0" borderId="8" xfId="0" applyBorder="1"/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9" fontId="3" fillId="0" borderId="6" xfId="0" applyNumberFormat="1" applyFont="1" applyBorder="1" applyAlignment="1">
      <alignment horizontal="center"/>
    </xf>
    <xf numFmtId="0" fontId="0" fillId="0" borderId="0" xfId="0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9" fontId="0" fillId="0" borderId="0" xfId="2" applyFont="1"/>
    <xf numFmtId="10" fontId="0" fillId="0" borderId="0" xfId="2" applyNumberFormat="1" applyFont="1"/>
    <xf numFmtId="9" fontId="0" fillId="0" borderId="0" xfId="0" applyNumberFormat="1"/>
    <xf numFmtId="10" fontId="0" fillId="0" borderId="0" xfId="0" applyNumberFormat="1"/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0" xfId="0"/>
    <xf numFmtId="0" fontId="2" fillId="2" borderId="1" xfId="1" applyFont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/>
    </xf>
    <xf numFmtId="0" fontId="2" fillId="2" borderId="1" xfId="1" applyFont="1" applyAlignment="1">
      <alignment horizontal="center" vertical="center" wrapText="1"/>
    </xf>
    <xf numFmtId="0" fontId="2" fillId="2" borderId="3" xfId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2" fillId="2" borderId="6" xfId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Saí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'área dos Bancos'!$L$4:$L$10</c:f>
              <c:strCache>
                <c:ptCount val="7"/>
                <c:pt idx="0">
                  <c:v>Salvinha auriculata</c:v>
                </c:pt>
                <c:pt idx="1">
                  <c:v>Paspalum repen</c:v>
                </c:pt>
                <c:pt idx="2">
                  <c:v>Paspalum fasciculatum</c:v>
                </c:pt>
                <c:pt idx="3">
                  <c:v>Oryza glumaepatula</c:v>
                </c:pt>
                <c:pt idx="4">
                  <c:v>Eichhornia crassipes </c:v>
                </c:pt>
                <c:pt idx="5">
                  <c:v>Egleria sp.</c:v>
                </c:pt>
                <c:pt idx="6">
                  <c:v>Lemna minor</c:v>
                </c:pt>
              </c:strCache>
            </c:strRef>
          </c:cat>
          <c:val>
            <c:numRef>
              <c:f>'área dos Bancos'!$M$4:$M$10</c:f>
              <c:numCache>
                <c:formatCode>General</c:formatCode>
                <c:ptCount val="7"/>
                <c:pt idx="0">
                  <c:v>344.10700000000003</c:v>
                </c:pt>
                <c:pt idx="1">
                  <c:v>219.1</c:v>
                </c:pt>
                <c:pt idx="2">
                  <c:v>2</c:v>
                </c:pt>
                <c:pt idx="3">
                  <c:v>8</c:v>
                </c:pt>
                <c:pt idx="4">
                  <c:v>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1-4575-AD7A-E6EBD602D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012608"/>
        <c:axId val="185014144"/>
      </c:barChart>
      <c:catAx>
        <c:axId val="18501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014144"/>
        <c:crosses val="autoZero"/>
        <c:auto val="1"/>
        <c:lblAlgn val="ctr"/>
        <c:lblOffset val="100"/>
        <c:noMultiLvlLbl val="0"/>
      </c:catAx>
      <c:valAx>
        <c:axId val="1850141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ÁREA (m²)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01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bg2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D0-4C42-BFBA-9BE6C769230D}"/>
              </c:ext>
            </c:extLst>
          </c:dPt>
          <c:dPt>
            <c:idx val="1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F8B-4F54-A5B2-F4C07F8CC6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Metadados!$K$20:$L$20</c:f>
              <c:strCache>
                <c:ptCount val="2"/>
                <c:pt idx="0">
                  <c:v>Monosespecíco</c:v>
                </c:pt>
                <c:pt idx="1">
                  <c:v>Misto</c:v>
                </c:pt>
              </c:strCache>
            </c:strRef>
          </c:cat>
          <c:val>
            <c:numRef>
              <c:f>Metadados!$K$21:$L$21</c:f>
              <c:numCache>
                <c:formatCode>0%</c:formatCode>
                <c:ptCount val="2"/>
                <c:pt idx="0">
                  <c:v>0.85865182577091259</c:v>
                </c:pt>
                <c:pt idx="1">
                  <c:v>0.14134817422908741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B-4F54-A5B2-F4C07F8CC61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BB-428C-8557-ED677E475DFD}"/>
              </c:ext>
            </c:extLst>
          </c:dPt>
          <c:dPt>
            <c:idx val="1"/>
            <c:bubble3D val="0"/>
            <c:spPr>
              <a:solidFill>
                <a:schemeClr val="accent3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BB-428C-8557-ED677E475DFD}"/>
              </c:ext>
            </c:extLst>
          </c:dPt>
          <c:dPt>
            <c:idx val="2"/>
            <c:bubble3D val="0"/>
            <c:spPr>
              <a:solidFill>
                <a:schemeClr val="accent3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BB-428C-8557-ED677E475DFD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BB-428C-8557-ED677E475DFD}"/>
              </c:ext>
            </c:extLst>
          </c:dPt>
          <c:dPt>
            <c:idx val="4"/>
            <c:bubble3D val="0"/>
            <c:spPr>
              <a:solidFill>
                <a:schemeClr val="accent3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BB-428C-8557-ED677E475DFD}"/>
              </c:ext>
            </c:extLst>
          </c:dPt>
          <c:dPt>
            <c:idx val="5"/>
            <c:bubble3D val="0"/>
            <c:spPr>
              <a:solidFill>
                <a:schemeClr val="accent3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8BB-428C-8557-ED677E475DFD}"/>
              </c:ext>
            </c:extLst>
          </c:dPt>
          <c:dPt>
            <c:idx val="6"/>
            <c:bubble3D val="0"/>
            <c:spPr>
              <a:solidFill>
                <a:schemeClr val="accent3">
                  <a:shade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8BB-428C-8557-ED677E475D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Metadados!$B$32:$B$38</c:f>
              <c:strCache>
                <c:ptCount val="7"/>
                <c:pt idx="0">
                  <c:v>Salvinha auriculata</c:v>
                </c:pt>
                <c:pt idx="1">
                  <c:v>Paspalum respens</c:v>
                </c:pt>
                <c:pt idx="2">
                  <c:v>Paspalum fasciculatum</c:v>
                </c:pt>
                <c:pt idx="3">
                  <c:v>Oryza glumaepatula</c:v>
                </c:pt>
                <c:pt idx="4">
                  <c:v>Eichhornia crassipes </c:v>
                </c:pt>
                <c:pt idx="5">
                  <c:v>Egleria fluctuans</c:v>
                </c:pt>
                <c:pt idx="6">
                  <c:v>Lemna minor</c:v>
                </c:pt>
              </c:strCache>
            </c:strRef>
          </c:cat>
          <c:val>
            <c:numRef>
              <c:f>Metadados!$C$32:$C$38</c:f>
              <c:numCache>
                <c:formatCode>0%</c:formatCode>
                <c:ptCount val="7"/>
                <c:pt idx="0">
                  <c:v>0.38</c:v>
                </c:pt>
                <c:pt idx="1">
                  <c:v>0.32</c:v>
                </c:pt>
                <c:pt idx="2">
                  <c:v>0.03</c:v>
                </c:pt>
                <c:pt idx="3">
                  <c:v>0.06</c:v>
                </c:pt>
                <c:pt idx="4">
                  <c:v>0.18</c:v>
                </c:pt>
                <c:pt idx="5">
                  <c:v>0.03</c:v>
                </c:pt>
                <c:pt idx="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3-4CFB-9CDC-0A40363BBC5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7-4312-ADB9-D9C9BD8D6897}"/>
              </c:ext>
            </c:extLst>
          </c:dPt>
          <c:dPt>
            <c:idx val="1"/>
            <c:bubble3D val="0"/>
            <c:spPr>
              <a:solidFill>
                <a:schemeClr val="accent3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97-4312-ADB9-D9C9BD8D6897}"/>
              </c:ext>
            </c:extLst>
          </c:dPt>
          <c:dPt>
            <c:idx val="2"/>
            <c:bubble3D val="0"/>
            <c:spPr>
              <a:solidFill>
                <a:schemeClr val="accent3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97-4312-ADB9-D9C9BD8D6897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97-4312-ADB9-D9C9BD8D6897}"/>
              </c:ext>
            </c:extLst>
          </c:dPt>
          <c:dPt>
            <c:idx val="4"/>
            <c:bubble3D val="0"/>
            <c:spPr>
              <a:solidFill>
                <a:schemeClr val="accent3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97-4312-ADB9-D9C9BD8D6897}"/>
              </c:ext>
            </c:extLst>
          </c:dPt>
          <c:dPt>
            <c:idx val="5"/>
            <c:bubble3D val="0"/>
            <c:spPr>
              <a:solidFill>
                <a:schemeClr val="accent3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A97-4312-ADB9-D9C9BD8D6897}"/>
              </c:ext>
            </c:extLst>
          </c:dPt>
          <c:dPt>
            <c:idx val="6"/>
            <c:bubble3D val="0"/>
            <c:spPr>
              <a:solidFill>
                <a:schemeClr val="accent3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A97-4312-ADB9-D9C9BD8D689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Metadados!$V$28:$V$34</c:f>
              <c:strCache>
                <c:ptCount val="7"/>
                <c:pt idx="0">
                  <c:v>Salvinha auriculata</c:v>
                </c:pt>
                <c:pt idx="1">
                  <c:v>Paspalum repen</c:v>
                </c:pt>
                <c:pt idx="2">
                  <c:v>Paspalum fasciculatum</c:v>
                </c:pt>
                <c:pt idx="3">
                  <c:v>Oryza glumaepatula</c:v>
                </c:pt>
                <c:pt idx="4">
                  <c:v>Eichhornia crassipes </c:v>
                </c:pt>
                <c:pt idx="5">
                  <c:v>Egleria fluctuans</c:v>
                </c:pt>
                <c:pt idx="6">
                  <c:v>Lemna minor</c:v>
                </c:pt>
              </c:strCache>
            </c:strRef>
          </c:cat>
          <c:val>
            <c:numRef>
              <c:f>Metadados!$W$28:$W$34</c:f>
              <c:numCache>
                <c:formatCode>0.00%</c:formatCode>
                <c:ptCount val="7"/>
                <c:pt idx="0">
                  <c:v>0.89613833834970757</c:v>
                </c:pt>
                <c:pt idx="1">
                  <c:v>7.1463456187177019E-2</c:v>
                </c:pt>
                <c:pt idx="2">
                  <c:v>1.9876199670622978E-3</c:v>
                </c:pt>
                <c:pt idx="3">
                  <c:v>4.8838662047816454E-3</c:v>
                </c:pt>
                <c:pt idx="4">
                  <c:v>2.137543301720711E-2</c:v>
                </c:pt>
                <c:pt idx="5">
                  <c:v>2.3567493895167244E-3</c:v>
                </c:pt>
                <c:pt idx="6">
                  <c:v>2.6406950990970528E-3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F-4291-B5FA-3A73C9FC8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F3-431D-BD34-666291519014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F3-431D-BD34-6662915190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Metadados!$W$5:$W$6</c:f>
              <c:strCache>
                <c:ptCount val="2"/>
                <c:pt idx="0">
                  <c:v>Misto</c:v>
                </c:pt>
                <c:pt idx="1">
                  <c:v>Monoespecífico</c:v>
                </c:pt>
              </c:strCache>
            </c:strRef>
          </c:cat>
          <c:val>
            <c:numRef>
              <c:f>Metadados!$X$5:$X$6</c:f>
              <c:numCache>
                <c:formatCode>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1-49C2-B8F4-DFFEFD74832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85-45CE-8827-553FE38CF55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85-45CE-8827-553FE38CF556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F85-45CE-8827-553FE38CF5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Metadados!$F$38:$F$40</c:f>
              <c:strCache>
                <c:ptCount val="3"/>
                <c:pt idx="0">
                  <c:v>Monoespecíficos</c:v>
                </c:pt>
                <c:pt idx="1">
                  <c:v>Misto (2 especies)</c:v>
                </c:pt>
                <c:pt idx="2">
                  <c:v>Misto (3 espécies)</c:v>
                </c:pt>
              </c:strCache>
            </c:strRef>
          </c:cat>
          <c:val>
            <c:numRef>
              <c:f>Metadados!$G$38:$G$40</c:f>
              <c:numCache>
                <c:formatCode>0%</c:formatCode>
                <c:ptCount val="3"/>
                <c:pt idx="0">
                  <c:v>0.2</c:v>
                </c:pt>
                <c:pt idx="1">
                  <c:v>0.2</c:v>
                </c:pt>
                <c:pt idx="2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3-44EE-A502-F08B6B39308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20</xdr:row>
      <xdr:rowOff>90487</xdr:rowOff>
    </xdr:from>
    <xdr:to>
      <xdr:col>10</xdr:col>
      <xdr:colOff>571500</xdr:colOff>
      <xdr:row>34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DD0899-57EE-4D86-AD31-C230973BA7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354921</xdr:colOff>
      <xdr:row>3</xdr:row>
      <xdr:rowOff>58678</xdr:rowOff>
    </xdr:from>
    <xdr:to>
      <xdr:col>19</xdr:col>
      <xdr:colOff>49306</xdr:colOff>
      <xdr:row>18</xdr:row>
      <xdr:rowOff>98612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BF7AB56-B5FF-4BCB-81DF-CD11256D70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516577</xdr:colOff>
      <xdr:row>39</xdr:row>
      <xdr:rowOff>18803</xdr:rowOff>
    </xdr:from>
    <xdr:to>
      <xdr:col>3</xdr:col>
      <xdr:colOff>1620982</xdr:colOff>
      <xdr:row>53</xdr:row>
      <xdr:rowOff>166256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2F88E7D-FFE0-47A1-B7DA-FF94B470FF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217715</xdr:colOff>
      <xdr:row>23</xdr:row>
      <xdr:rowOff>119743</xdr:rowOff>
    </xdr:from>
    <xdr:to>
      <xdr:col>30</xdr:col>
      <xdr:colOff>522515</xdr:colOff>
      <xdr:row>38</xdr:row>
      <xdr:rowOff>87086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482A7B2-8E7B-4EB8-A6B8-69604A63D7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47625</xdr:colOff>
      <xdr:row>4</xdr:row>
      <xdr:rowOff>38100</xdr:rowOff>
    </xdr:from>
    <xdr:to>
      <xdr:col>33</xdr:col>
      <xdr:colOff>352425</xdr:colOff>
      <xdr:row>18</xdr:row>
      <xdr:rowOff>114300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F20500A8-2012-4B17-8DFC-F307F8A486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2830286</xdr:colOff>
      <xdr:row>19</xdr:row>
      <xdr:rowOff>32657</xdr:rowOff>
    </xdr:from>
    <xdr:to>
      <xdr:col>5</xdr:col>
      <xdr:colOff>0</xdr:colOff>
      <xdr:row>34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20D3545F-C48A-48F7-9AB3-D00706402A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pt.wikipedia.org/wiki/Pontederiacea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en.wikipedia.org/wiki/Poaceae" TargetMode="External"/><Relationship Id="rId1" Type="http://schemas.openxmlformats.org/officeDocument/2006/relationships/hyperlink" Target="https://pt.wikipedia.org/wiki/Salviniaceae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pt.wikipedia.org/wiki/Lemnoideae" TargetMode="External"/><Relationship Id="rId4" Type="http://schemas.openxmlformats.org/officeDocument/2006/relationships/hyperlink" Target="https://pt.wikipedia.org/wiki/Cyperacea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workbookViewId="0">
      <selection activeCell="E19" sqref="A2:E19"/>
    </sheetView>
  </sheetViews>
  <sheetFormatPr defaultRowHeight="14.4" x14ac:dyDescent="0.3"/>
  <cols>
    <col min="2" max="2" width="9" bestFit="1" customWidth="1"/>
    <col min="3" max="3" width="12.44140625" bestFit="1" customWidth="1"/>
    <col min="4" max="5" width="13.6640625" bestFit="1" customWidth="1"/>
  </cols>
  <sheetData>
    <row r="1" spans="1:5" s="9" customFormat="1" ht="15" thickBot="1" x14ac:dyDescent="0.35">
      <c r="A1" s="15"/>
      <c r="B1" s="15"/>
      <c r="C1" s="15"/>
      <c r="D1" s="15"/>
      <c r="E1" s="15"/>
    </row>
    <row r="2" spans="1:5" s="9" customFormat="1" ht="1.5" customHeight="1" thickBot="1" x14ac:dyDescent="0.35"/>
    <row r="3" spans="1:5" ht="24" customHeight="1" x14ac:dyDescent="0.3">
      <c r="A3" s="32" t="s">
        <v>22</v>
      </c>
      <c r="B3" s="34" t="s">
        <v>23</v>
      </c>
      <c r="C3" s="34" t="s">
        <v>24</v>
      </c>
      <c r="D3" s="34" t="s">
        <v>25</v>
      </c>
      <c r="E3" s="34"/>
    </row>
    <row r="4" spans="1:5" ht="15" thickBot="1" x14ac:dyDescent="0.35">
      <c r="A4" s="33"/>
      <c r="B4" s="35"/>
      <c r="C4" s="35"/>
      <c r="D4" s="6" t="s">
        <v>15</v>
      </c>
      <c r="E4" s="6" t="s">
        <v>16</v>
      </c>
    </row>
    <row r="5" spans="1:5" ht="15" x14ac:dyDescent="0.3">
      <c r="A5" s="7">
        <v>1</v>
      </c>
      <c r="B5" s="7" t="s">
        <v>0</v>
      </c>
      <c r="C5" s="7" t="s">
        <v>26</v>
      </c>
      <c r="D5" s="10" t="s">
        <v>29</v>
      </c>
      <c r="E5" s="10" t="s">
        <v>30</v>
      </c>
    </row>
    <row r="6" spans="1:5" ht="15" x14ac:dyDescent="0.3">
      <c r="A6" s="7">
        <v>2</v>
      </c>
      <c r="B6" s="7" t="s">
        <v>1</v>
      </c>
      <c r="C6" s="7" t="s">
        <v>26</v>
      </c>
      <c r="D6" s="10" t="s">
        <v>31</v>
      </c>
      <c r="E6" s="10" t="s">
        <v>32</v>
      </c>
    </row>
    <row r="7" spans="1:5" ht="15" x14ac:dyDescent="0.3">
      <c r="A7" s="7">
        <v>3</v>
      </c>
      <c r="B7" s="7" t="s">
        <v>2</v>
      </c>
      <c r="C7" s="7" t="s">
        <v>26</v>
      </c>
      <c r="D7" s="10" t="s">
        <v>33</v>
      </c>
      <c r="E7" s="10" t="s">
        <v>34</v>
      </c>
    </row>
    <row r="8" spans="1:5" ht="15" x14ac:dyDescent="0.3">
      <c r="A8" s="7">
        <v>4</v>
      </c>
      <c r="B8" s="7" t="s">
        <v>3</v>
      </c>
      <c r="C8" s="7" t="s">
        <v>26</v>
      </c>
      <c r="D8" s="10" t="s">
        <v>35</v>
      </c>
      <c r="E8" s="10" t="s">
        <v>36</v>
      </c>
    </row>
    <row r="9" spans="1:5" ht="15" x14ac:dyDescent="0.3">
      <c r="A9" s="7">
        <v>5</v>
      </c>
      <c r="B9" s="7" t="s">
        <v>4</v>
      </c>
      <c r="C9" s="7" t="s">
        <v>26</v>
      </c>
      <c r="D9" s="10" t="s">
        <v>37</v>
      </c>
      <c r="E9" s="10" t="s">
        <v>30</v>
      </c>
    </row>
    <row r="10" spans="1:5" ht="15" x14ac:dyDescent="0.3">
      <c r="A10" s="7">
        <v>6</v>
      </c>
      <c r="B10" s="7" t="s">
        <v>5</v>
      </c>
      <c r="C10" s="7" t="s">
        <v>26</v>
      </c>
      <c r="D10" s="10" t="s">
        <v>38</v>
      </c>
      <c r="E10" s="10" t="s">
        <v>39</v>
      </c>
    </row>
    <row r="11" spans="1:5" ht="15" x14ac:dyDescent="0.3">
      <c r="A11" s="7">
        <v>7</v>
      </c>
      <c r="B11" s="7" t="s">
        <v>6</v>
      </c>
      <c r="C11" s="7" t="s">
        <v>26</v>
      </c>
      <c r="D11" s="10" t="s">
        <v>40</v>
      </c>
      <c r="E11" s="10" t="s">
        <v>39</v>
      </c>
    </row>
    <row r="12" spans="1:5" ht="15" x14ac:dyDescent="0.3">
      <c r="A12" s="7">
        <v>8</v>
      </c>
      <c r="B12" s="7" t="s">
        <v>7</v>
      </c>
      <c r="C12" s="7" t="s">
        <v>26</v>
      </c>
      <c r="D12" s="10" t="s">
        <v>41</v>
      </c>
      <c r="E12" s="10" t="s">
        <v>39</v>
      </c>
    </row>
    <row r="13" spans="1:5" ht="15" x14ac:dyDescent="0.3">
      <c r="A13" s="7">
        <v>9</v>
      </c>
      <c r="B13" s="7" t="s">
        <v>8</v>
      </c>
      <c r="C13" s="7" t="s">
        <v>27</v>
      </c>
      <c r="D13" s="10" t="s">
        <v>42</v>
      </c>
      <c r="E13" s="10" t="s">
        <v>43</v>
      </c>
    </row>
    <row r="14" spans="1:5" ht="15" x14ac:dyDescent="0.3">
      <c r="A14" s="7">
        <v>10</v>
      </c>
      <c r="B14" s="7" t="s">
        <v>9</v>
      </c>
      <c r="C14" s="7" t="s">
        <v>27</v>
      </c>
      <c r="D14" s="10" t="s">
        <v>44</v>
      </c>
      <c r="E14" s="10" t="s">
        <v>45</v>
      </c>
    </row>
    <row r="15" spans="1:5" ht="15" x14ac:dyDescent="0.3">
      <c r="A15" s="7">
        <v>11</v>
      </c>
      <c r="B15" s="7" t="s">
        <v>10</v>
      </c>
      <c r="C15" s="7" t="s">
        <v>27</v>
      </c>
      <c r="D15" s="10" t="s">
        <v>46</v>
      </c>
      <c r="E15" s="10" t="s">
        <v>47</v>
      </c>
    </row>
    <row r="16" spans="1:5" ht="15" x14ac:dyDescent="0.3">
      <c r="A16" s="7">
        <v>12</v>
      </c>
      <c r="B16" s="7" t="s">
        <v>11</v>
      </c>
      <c r="C16" s="7" t="s">
        <v>27</v>
      </c>
      <c r="D16" s="10" t="s">
        <v>48</v>
      </c>
      <c r="E16" s="10" t="s">
        <v>49</v>
      </c>
    </row>
    <row r="17" spans="1:5" ht="15" x14ac:dyDescent="0.3">
      <c r="A17" s="7">
        <v>13</v>
      </c>
      <c r="B17" s="7" t="s">
        <v>12</v>
      </c>
      <c r="C17" s="7" t="s">
        <v>28</v>
      </c>
      <c r="D17" s="10" t="s">
        <v>50</v>
      </c>
      <c r="E17" s="10" t="s">
        <v>51</v>
      </c>
    </row>
    <row r="18" spans="1:5" ht="15" x14ac:dyDescent="0.3">
      <c r="A18" s="7">
        <v>14</v>
      </c>
      <c r="B18" s="7" t="s">
        <v>13</v>
      </c>
      <c r="C18" s="7" t="s">
        <v>28</v>
      </c>
      <c r="D18" s="10" t="s">
        <v>52</v>
      </c>
      <c r="E18" s="10" t="s">
        <v>53</v>
      </c>
    </row>
    <row r="19" spans="1:5" ht="15" x14ac:dyDescent="0.3">
      <c r="A19" s="11">
        <v>15</v>
      </c>
      <c r="B19" s="11" t="s">
        <v>14</v>
      </c>
      <c r="C19" s="11" t="s">
        <v>28</v>
      </c>
      <c r="D19" s="12" t="s">
        <v>54</v>
      </c>
      <c r="E19" s="12" t="s">
        <v>55</v>
      </c>
    </row>
  </sheetData>
  <mergeCells count="4">
    <mergeCell ref="A3:A4"/>
    <mergeCell ref="B3:B4"/>
    <mergeCell ref="C3:C4"/>
    <mergeCell ref="D3:E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zoomScale="70" zoomScaleNormal="70" workbookViewId="0">
      <selection activeCell="C23" sqref="C23:C30"/>
    </sheetView>
  </sheetViews>
  <sheetFormatPr defaultRowHeight="14.4" x14ac:dyDescent="0.3"/>
  <cols>
    <col min="1" max="1" width="12.44140625" customWidth="1"/>
    <col min="2" max="2" width="15" customWidth="1"/>
    <col min="3" max="3" width="15.33203125" customWidth="1"/>
    <col min="4" max="4" width="58.109375" customWidth="1"/>
    <col min="5" max="5" width="8.5546875" customWidth="1"/>
    <col min="6" max="6" width="48.6640625" customWidth="1"/>
    <col min="8" max="8" width="26.44140625" bestFit="1" customWidth="1"/>
    <col min="9" max="9" width="11.6640625" customWidth="1"/>
    <col min="10" max="10" width="18.88671875" bestFit="1" customWidth="1"/>
  </cols>
  <sheetData>
    <row r="1" spans="1:13" x14ac:dyDescent="0.3">
      <c r="A1" s="37" t="s">
        <v>56</v>
      </c>
      <c r="B1" s="37"/>
      <c r="C1" s="37"/>
      <c r="D1" s="37"/>
      <c r="E1" s="37"/>
      <c r="F1" s="37"/>
    </row>
    <row r="2" spans="1:13" ht="15" customHeight="1" x14ac:dyDescent="0.3">
      <c r="A2" s="40" t="s">
        <v>17</v>
      </c>
      <c r="B2" s="38" t="s">
        <v>15</v>
      </c>
      <c r="C2" s="38" t="s">
        <v>16</v>
      </c>
      <c r="D2" s="40" t="s">
        <v>19</v>
      </c>
      <c r="E2" s="38" t="s">
        <v>18</v>
      </c>
      <c r="F2" s="38" t="s">
        <v>20</v>
      </c>
      <c r="G2" s="36"/>
      <c r="H2" s="36"/>
      <c r="I2" s="36"/>
      <c r="J2" s="36"/>
      <c r="K2" s="36"/>
      <c r="L2" s="36"/>
    </row>
    <row r="3" spans="1:13" x14ac:dyDescent="0.3">
      <c r="A3" s="41"/>
      <c r="B3" s="39"/>
      <c r="C3" s="39"/>
      <c r="D3" s="41"/>
      <c r="E3" s="39"/>
      <c r="F3" s="39"/>
      <c r="G3" s="36"/>
      <c r="H3" s="36"/>
      <c r="I3" s="36"/>
      <c r="J3" s="36"/>
      <c r="K3" s="36"/>
      <c r="L3" s="36"/>
    </row>
    <row r="4" spans="1:13" ht="15" x14ac:dyDescent="0.3">
      <c r="A4" s="7" t="s">
        <v>26</v>
      </c>
      <c r="B4" s="10" t="s">
        <v>29</v>
      </c>
      <c r="C4" s="10" t="s">
        <v>30</v>
      </c>
      <c r="D4" s="13" t="s">
        <v>57</v>
      </c>
      <c r="E4" s="3">
        <v>10000</v>
      </c>
      <c r="F4" s="4">
        <v>1</v>
      </c>
      <c r="J4" s="26" t="s">
        <v>92</v>
      </c>
      <c r="K4" s="26">
        <v>1</v>
      </c>
      <c r="L4" s="5" t="s">
        <v>57</v>
      </c>
      <c r="M4">
        <f>K4+K5+K9+K10+K11+K13+K16+K17+K18+36.3</f>
        <v>344.10700000000003</v>
      </c>
    </row>
    <row r="5" spans="1:13" ht="15" x14ac:dyDescent="0.3">
      <c r="A5" s="7" t="s">
        <v>26</v>
      </c>
      <c r="B5" s="10" t="s">
        <v>31</v>
      </c>
      <c r="C5" s="10" t="s">
        <v>32</v>
      </c>
      <c r="D5" s="13" t="s">
        <v>57</v>
      </c>
      <c r="E5" s="3">
        <v>5000</v>
      </c>
      <c r="F5" s="4">
        <v>1</v>
      </c>
      <c r="J5" s="26" t="s">
        <v>92</v>
      </c>
      <c r="K5" s="26">
        <v>3</v>
      </c>
      <c r="L5" s="5" t="s">
        <v>62</v>
      </c>
      <c r="M5">
        <f>K6+K8+K12+12.1+186</f>
        <v>219.1</v>
      </c>
    </row>
    <row r="6" spans="1:13" ht="15" x14ac:dyDescent="0.3">
      <c r="A6" s="7" t="s">
        <v>26</v>
      </c>
      <c r="B6" s="10" t="s">
        <v>33</v>
      </c>
      <c r="C6" s="10" t="s">
        <v>34</v>
      </c>
      <c r="D6" s="13" t="s">
        <v>77</v>
      </c>
      <c r="E6" s="3">
        <v>350</v>
      </c>
      <c r="F6" s="4" t="s">
        <v>78</v>
      </c>
      <c r="J6" s="26" t="s">
        <v>93</v>
      </c>
      <c r="K6" s="26">
        <v>4</v>
      </c>
      <c r="L6" s="5" t="s">
        <v>65</v>
      </c>
      <c r="M6">
        <f>K14</f>
        <v>2</v>
      </c>
    </row>
    <row r="7" spans="1:13" ht="15" x14ac:dyDescent="0.3">
      <c r="A7" s="7" t="s">
        <v>26</v>
      </c>
      <c r="B7" s="10" t="s">
        <v>35</v>
      </c>
      <c r="C7" s="10" t="s">
        <v>36</v>
      </c>
      <c r="D7" s="13" t="s">
        <v>81</v>
      </c>
      <c r="E7" s="3">
        <v>415</v>
      </c>
      <c r="F7" s="3" t="s">
        <v>82</v>
      </c>
      <c r="J7" s="26" t="s">
        <v>94</v>
      </c>
      <c r="K7" s="26">
        <v>232.53</v>
      </c>
      <c r="L7" s="5" t="s">
        <v>21</v>
      </c>
      <c r="M7">
        <v>8</v>
      </c>
    </row>
    <row r="8" spans="1:13" ht="15" x14ac:dyDescent="0.3">
      <c r="A8" s="7" t="s">
        <v>26</v>
      </c>
      <c r="B8" s="10" t="s">
        <v>37</v>
      </c>
      <c r="C8" s="10" t="s">
        <v>30</v>
      </c>
      <c r="D8" s="13" t="s">
        <v>68</v>
      </c>
      <c r="E8" s="3">
        <v>150</v>
      </c>
      <c r="F8" s="4" t="s">
        <v>83</v>
      </c>
      <c r="G8" s="1"/>
      <c r="J8" s="26" t="s">
        <v>93</v>
      </c>
      <c r="K8" s="26">
        <v>15</v>
      </c>
      <c r="L8" s="5" t="s">
        <v>64</v>
      </c>
      <c r="M8">
        <f>K14+46.5</f>
        <v>48.5</v>
      </c>
    </row>
    <row r="9" spans="1:13" ht="15" x14ac:dyDescent="0.3">
      <c r="A9" s="7" t="s">
        <v>26</v>
      </c>
      <c r="B9" s="10" t="s">
        <v>38</v>
      </c>
      <c r="C9" s="10" t="s">
        <v>39</v>
      </c>
      <c r="D9" s="3" t="s">
        <v>75</v>
      </c>
      <c r="E9" s="3">
        <v>30</v>
      </c>
      <c r="F9" s="4" t="s">
        <v>76</v>
      </c>
      <c r="G9" s="1"/>
      <c r="J9" s="26" t="s">
        <v>92</v>
      </c>
      <c r="K9" s="26">
        <v>1</v>
      </c>
      <c r="L9" s="5" t="s">
        <v>67</v>
      </c>
    </row>
    <row r="10" spans="1:13" ht="15" x14ac:dyDescent="0.3">
      <c r="A10" s="7" t="s">
        <v>26</v>
      </c>
      <c r="B10" s="10" t="s">
        <v>40</v>
      </c>
      <c r="C10" s="10" t="s">
        <v>39</v>
      </c>
      <c r="D10" s="13" t="s">
        <v>72</v>
      </c>
      <c r="E10" s="3">
        <v>400</v>
      </c>
      <c r="F10" s="4" t="s">
        <v>74</v>
      </c>
      <c r="G10" s="1"/>
      <c r="J10" s="26" t="s">
        <v>92</v>
      </c>
      <c r="K10" s="26">
        <v>137.80600000000001</v>
      </c>
      <c r="L10" s="5" t="s">
        <v>70</v>
      </c>
    </row>
    <row r="11" spans="1:13" ht="15" x14ac:dyDescent="0.3">
      <c r="A11" s="7" t="s">
        <v>26</v>
      </c>
      <c r="B11" s="10" t="s">
        <v>41</v>
      </c>
      <c r="C11" s="10" t="s">
        <v>39</v>
      </c>
      <c r="D11" s="13" t="s">
        <v>79</v>
      </c>
      <c r="E11" s="3">
        <v>143</v>
      </c>
      <c r="F11" s="4" t="s">
        <v>80</v>
      </c>
      <c r="G11" s="1"/>
      <c r="J11" s="26" t="s">
        <v>92</v>
      </c>
      <c r="K11" s="26">
        <v>142.001</v>
      </c>
      <c r="L11" s="1"/>
    </row>
    <row r="12" spans="1:13" ht="15" x14ac:dyDescent="0.3">
      <c r="A12" s="7" t="s">
        <v>27</v>
      </c>
      <c r="B12" s="10" t="s">
        <v>42</v>
      </c>
      <c r="C12" s="10" t="s">
        <v>43</v>
      </c>
      <c r="D12" s="13" t="s">
        <v>72</v>
      </c>
      <c r="E12" s="3">
        <v>57</v>
      </c>
      <c r="F12" s="4" t="s">
        <v>84</v>
      </c>
      <c r="G12" s="1"/>
      <c r="J12" s="26" t="s">
        <v>93</v>
      </c>
      <c r="K12" s="26">
        <v>2</v>
      </c>
      <c r="L12" s="1"/>
    </row>
    <row r="13" spans="1:13" ht="15" x14ac:dyDescent="0.3">
      <c r="A13" s="7" t="s">
        <v>27</v>
      </c>
      <c r="B13" s="10" t="s">
        <v>44</v>
      </c>
      <c r="C13" s="10" t="s">
        <v>45</v>
      </c>
      <c r="D13" s="13" t="s">
        <v>72</v>
      </c>
      <c r="E13" s="3">
        <v>240</v>
      </c>
      <c r="F13" s="4" t="s">
        <v>85</v>
      </c>
      <c r="G13" s="1"/>
      <c r="J13" s="26" t="s">
        <v>92</v>
      </c>
      <c r="K13" s="26">
        <v>3</v>
      </c>
      <c r="L13" s="1"/>
    </row>
    <row r="14" spans="1:13" ht="15" x14ac:dyDescent="0.3">
      <c r="A14" s="7" t="s">
        <v>27</v>
      </c>
      <c r="B14" s="10" t="s">
        <v>46</v>
      </c>
      <c r="C14" s="10" t="s">
        <v>47</v>
      </c>
      <c r="D14" s="13" t="s">
        <v>72</v>
      </c>
      <c r="E14" s="3">
        <v>145</v>
      </c>
      <c r="F14" s="4" t="s">
        <v>86</v>
      </c>
      <c r="G14" s="1"/>
      <c r="J14" s="27" t="s">
        <v>21</v>
      </c>
      <c r="K14" s="26">
        <v>2</v>
      </c>
      <c r="L14" s="1"/>
    </row>
    <row r="15" spans="1:13" ht="15" x14ac:dyDescent="0.3">
      <c r="A15" s="7" t="s">
        <v>27</v>
      </c>
      <c r="B15" s="10" t="s">
        <v>48</v>
      </c>
      <c r="C15" s="10" t="s">
        <v>49</v>
      </c>
      <c r="D15" s="13" t="s">
        <v>72</v>
      </c>
      <c r="E15" s="3">
        <v>300</v>
      </c>
      <c r="F15" s="4" t="s">
        <v>87</v>
      </c>
      <c r="G15" s="1"/>
      <c r="J15" s="26" t="s">
        <v>95</v>
      </c>
      <c r="K15" s="26">
        <v>48.417999999999999</v>
      </c>
      <c r="L15" s="2"/>
    </row>
    <row r="16" spans="1:13" ht="15" x14ac:dyDescent="0.3">
      <c r="A16" s="7" t="s">
        <v>28</v>
      </c>
      <c r="B16" s="10" t="s">
        <v>50</v>
      </c>
      <c r="C16" s="10" t="s">
        <v>51</v>
      </c>
      <c r="D16" s="13" t="s">
        <v>73</v>
      </c>
      <c r="E16" s="3">
        <v>120</v>
      </c>
      <c r="F16" s="4">
        <v>1</v>
      </c>
      <c r="G16" s="1"/>
      <c r="J16" s="26" t="s">
        <v>92</v>
      </c>
      <c r="K16" s="26">
        <v>1</v>
      </c>
      <c r="L16" s="1"/>
    </row>
    <row r="17" spans="1:13" ht="15" x14ac:dyDescent="0.3">
      <c r="A17" s="7" t="s">
        <v>28</v>
      </c>
      <c r="B17" s="10" t="s">
        <v>52</v>
      </c>
      <c r="C17" s="10" t="s">
        <v>53</v>
      </c>
      <c r="D17" s="13" t="s">
        <v>71</v>
      </c>
      <c r="E17" s="3">
        <v>250</v>
      </c>
      <c r="F17" s="4" t="s">
        <v>88</v>
      </c>
      <c r="G17" s="1"/>
      <c r="J17" s="26" t="s">
        <v>92</v>
      </c>
      <c r="K17" s="26">
        <v>10</v>
      </c>
      <c r="L17" s="1"/>
    </row>
    <row r="18" spans="1:13" ht="15" x14ac:dyDescent="0.3">
      <c r="A18" s="11" t="s">
        <v>28</v>
      </c>
      <c r="B18" s="12" t="s">
        <v>54</v>
      </c>
      <c r="C18" s="12" t="s">
        <v>55</v>
      </c>
      <c r="D18" s="13" t="s">
        <v>71</v>
      </c>
      <c r="E18" s="3">
        <v>9</v>
      </c>
      <c r="F18" s="4" t="s">
        <v>89</v>
      </c>
      <c r="G18" s="1"/>
      <c r="J18" s="26" t="s">
        <v>92</v>
      </c>
      <c r="K18" s="26">
        <v>9</v>
      </c>
      <c r="L18" s="1"/>
    </row>
    <row r="19" spans="1:13" x14ac:dyDescent="0.3">
      <c r="A19" s="3"/>
      <c r="B19" s="3"/>
      <c r="C19" s="3"/>
      <c r="D19" s="3"/>
      <c r="E19" s="3"/>
      <c r="F19" s="3"/>
      <c r="G19" s="1"/>
      <c r="J19" s="26" t="s">
        <v>96</v>
      </c>
      <c r="K19" s="26">
        <v>10</v>
      </c>
      <c r="L19" s="1"/>
      <c r="M19" s="1"/>
    </row>
    <row r="23" spans="1:13" x14ac:dyDescent="0.3">
      <c r="B23" s="14" t="s">
        <v>58</v>
      </c>
      <c r="C23" s="14" t="s">
        <v>60</v>
      </c>
      <c r="E23" t="s">
        <v>90</v>
      </c>
      <c r="F23">
        <f>(E4+E5+E16)/3</f>
        <v>5040</v>
      </c>
    </row>
    <row r="24" spans="1:13" x14ac:dyDescent="0.3">
      <c r="B24" s="9" t="s">
        <v>59</v>
      </c>
      <c r="C24" s="5" t="s">
        <v>57</v>
      </c>
      <c r="E24" t="s">
        <v>91</v>
      </c>
      <c r="F24" s="16">
        <f>(E6+E7+E8+E9+E10+E11+E12+E13+E14+E15+E17+E18)/12</f>
        <v>207.41666666666666</v>
      </c>
    </row>
    <row r="25" spans="1:13" x14ac:dyDescent="0.3">
      <c r="B25" s="9" t="s">
        <v>61</v>
      </c>
      <c r="C25" s="5" t="s">
        <v>62</v>
      </c>
    </row>
    <row r="26" spans="1:13" x14ac:dyDescent="0.3">
      <c r="C26" s="5" t="s">
        <v>65</v>
      </c>
    </row>
    <row r="27" spans="1:13" x14ac:dyDescent="0.3">
      <c r="C27" s="5" t="s">
        <v>21</v>
      </c>
    </row>
    <row r="28" spans="1:13" x14ac:dyDescent="0.3">
      <c r="B28" s="9" t="s">
        <v>63</v>
      </c>
      <c r="C28" s="5" t="s">
        <v>64</v>
      </c>
    </row>
    <row r="29" spans="1:13" x14ac:dyDescent="0.3">
      <c r="B29" s="9" t="s">
        <v>66</v>
      </c>
      <c r="C29" s="5" t="s">
        <v>67</v>
      </c>
    </row>
    <row r="30" spans="1:13" x14ac:dyDescent="0.3">
      <c r="B30" s="9" t="s">
        <v>69</v>
      </c>
      <c r="C30" s="5" t="s">
        <v>70</v>
      </c>
    </row>
  </sheetData>
  <mergeCells count="13">
    <mergeCell ref="L2:L3"/>
    <mergeCell ref="A1:F1"/>
    <mergeCell ref="C2:C3"/>
    <mergeCell ref="E2:E3"/>
    <mergeCell ref="F2:F3"/>
    <mergeCell ref="G2:G3"/>
    <mergeCell ref="H2:H3"/>
    <mergeCell ref="I2:I3"/>
    <mergeCell ref="J2:J3"/>
    <mergeCell ref="K2:K3"/>
    <mergeCell ref="A2:A3"/>
    <mergeCell ref="B2:B3"/>
    <mergeCell ref="D2:D3"/>
  </mergeCells>
  <hyperlinks>
    <hyperlink ref="B24" r:id="rId1" display="https://pt.wikipedia.org/wiki/Salviniaceae" xr:uid="{00000000-0004-0000-0100-000000000000}"/>
    <hyperlink ref="B25" r:id="rId2" display="https://en.wikipedia.org/wiki/Poaceae" xr:uid="{00000000-0004-0000-0100-000001000000}"/>
    <hyperlink ref="B28" r:id="rId3" display="https://pt.wikipedia.org/wiki/Pontederiaceae" xr:uid="{00000000-0004-0000-0100-000002000000}"/>
    <hyperlink ref="B29" r:id="rId4" tooltip="Cyperaceae" display="https://pt.wikipedia.org/wiki/Cyperaceae" xr:uid="{00000000-0004-0000-0100-000003000000}"/>
    <hyperlink ref="B30" r:id="rId5" tooltip="Lemnoideae" display="https://pt.wikipedia.org/wiki/Lemnoideae" xr:uid="{00000000-0004-0000-0100-000004000000}"/>
  </hyperlinks>
  <pageMargins left="0.511811024" right="0.511811024" top="0.78740157499999996" bottom="0.78740157499999996" header="0.31496062000000002" footer="0.31496062000000002"/>
  <pageSetup paperSize="9"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0"/>
  <sheetViews>
    <sheetView tabSelected="1" zoomScale="70" zoomScaleNormal="70" workbookViewId="0">
      <selection activeCell="C22" sqref="C22"/>
    </sheetView>
  </sheetViews>
  <sheetFormatPr defaultRowHeight="14.4" x14ac:dyDescent="0.3"/>
  <cols>
    <col min="1" max="1" width="23" customWidth="1"/>
    <col min="2" max="3" width="50.6640625" customWidth="1"/>
    <col min="4" max="4" width="48.44140625" customWidth="1"/>
    <col min="11" max="11" width="10.44140625" bestFit="1" customWidth="1"/>
  </cols>
  <sheetData>
    <row r="1" spans="1:24" ht="15" thickBot="1" x14ac:dyDescent="0.35">
      <c r="A1" s="15"/>
      <c r="B1" s="15"/>
      <c r="C1" s="15"/>
      <c r="D1" s="15"/>
    </row>
    <row r="2" spans="1:24" ht="2.25" customHeight="1" thickBot="1" x14ac:dyDescent="0.35">
      <c r="A2" s="21"/>
      <c r="B2" s="21"/>
      <c r="C2" s="21"/>
      <c r="D2" s="21"/>
    </row>
    <row r="3" spans="1:24" x14ac:dyDescent="0.3">
      <c r="A3" s="42" t="s">
        <v>17</v>
      </c>
      <c r="B3" s="42" t="s">
        <v>19</v>
      </c>
      <c r="C3" s="44" t="s">
        <v>18</v>
      </c>
      <c r="D3" s="44" t="s">
        <v>20</v>
      </c>
    </row>
    <row r="4" spans="1:24" ht="15" thickBot="1" x14ac:dyDescent="0.35">
      <c r="A4" s="43"/>
      <c r="B4" s="43"/>
      <c r="C4" s="45"/>
      <c r="D4" s="45"/>
    </row>
    <row r="5" spans="1:24" x14ac:dyDescent="0.3">
      <c r="A5" s="17" t="s">
        <v>26</v>
      </c>
      <c r="B5" s="18" t="s">
        <v>57</v>
      </c>
      <c r="C5" s="19">
        <v>10000</v>
      </c>
      <c r="D5" s="20">
        <v>1</v>
      </c>
      <c r="H5">
        <v>1</v>
      </c>
      <c r="I5" t="s">
        <v>97</v>
      </c>
      <c r="J5" s="19">
        <v>10000</v>
      </c>
      <c r="W5" t="s">
        <v>98</v>
      </c>
      <c r="X5" s="28">
        <f>12/15</f>
        <v>0.8</v>
      </c>
    </row>
    <row r="6" spans="1:24" x14ac:dyDescent="0.3">
      <c r="A6" s="17" t="s">
        <v>26</v>
      </c>
      <c r="B6" s="18" t="s">
        <v>57</v>
      </c>
      <c r="C6" s="19">
        <v>5000</v>
      </c>
      <c r="D6" s="20">
        <v>1</v>
      </c>
      <c r="H6" s="25">
        <v>2</v>
      </c>
      <c r="I6" s="25" t="s">
        <v>97</v>
      </c>
      <c r="J6" s="19">
        <v>5000</v>
      </c>
      <c r="W6" t="s">
        <v>97</v>
      </c>
      <c r="X6" s="28">
        <f>3/15</f>
        <v>0.2</v>
      </c>
    </row>
    <row r="7" spans="1:24" x14ac:dyDescent="0.3">
      <c r="A7" s="17" t="s">
        <v>26</v>
      </c>
      <c r="B7" s="18" t="s">
        <v>77</v>
      </c>
      <c r="C7" s="19">
        <v>350</v>
      </c>
      <c r="D7" s="20" t="s">
        <v>78</v>
      </c>
      <c r="H7" s="25">
        <v>3</v>
      </c>
      <c r="I7" t="s">
        <v>98</v>
      </c>
      <c r="J7" s="19">
        <v>350</v>
      </c>
    </row>
    <row r="8" spans="1:24" x14ac:dyDescent="0.3">
      <c r="A8" s="17" t="s">
        <v>26</v>
      </c>
      <c r="B8" s="18" t="s">
        <v>102</v>
      </c>
      <c r="C8" s="19">
        <v>415</v>
      </c>
      <c r="D8" s="19" t="s">
        <v>82</v>
      </c>
      <c r="H8" s="25">
        <v>4</v>
      </c>
      <c r="I8" s="25" t="s">
        <v>98</v>
      </c>
      <c r="J8" s="19">
        <v>415</v>
      </c>
    </row>
    <row r="9" spans="1:24" x14ac:dyDescent="0.3">
      <c r="A9" s="17" t="s">
        <v>26</v>
      </c>
      <c r="B9" s="18" t="s">
        <v>68</v>
      </c>
      <c r="C9" s="19">
        <v>150</v>
      </c>
      <c r="D9" s="20" t="s">
        <v>83</v>
      </c>
      <c r="H9" s="25">
        <v>5</v>
      </c>
      <c r="I9" s="25" t="s">
        <v>98</v>
      </c>
      <c r="J9" s="19">
        <v>150</v>
      </c>
    </row>
    <row r="10" spans="1:24" x14ac:dyDescent="0.3">
      <c r="A10" s="17" t="s">
        <v>26</v>
      </c>
      <c r="B10" s="19" t="s">
        <v>75</v>
      </c>
      <c r="C10" s="19">
        <v>30</v>
      </c>
      <c r="D10" s="20" t="s">
        <v>103</v>
      </c>
      <c r="H10" s="25">
        <v>6</v>
      </c>
      <c r="I10" s="25" t="s">
        <v>98</v>
      </c>
      <c r="J10" s="19">
        <v>30</v>
      </c>
    </row>
    <row r="11" spans="1:24" x14ac:dyDescent="0.3">
      <c r="A11" s="17" t="s">
        <v>26</v>
      </c>
      <c r="B11" s="18" t="s">
        <v>72</v>
      </c>
      <c r="C11" s="19">
        <v>400</v>
      </c>
      <c r="D11" s="20" t="s">
        <v>74</v>
      </c>
      <c r="H11" s="25">
        <v>7</v>
      </c>
      <c r="I11" s="25" t="s">
        <v>98</v>
      </c>
      <c r="J11" s="19">
        <v>400</v>
      </c>
    </row>
    <row r="12" spans="1:24" x14ac:dyDescent="0.3">
      <c r="A12" s="17" t="s">
        <v>26</v>
      </c>
      <c r="B12" s="18" t="s">
        <v>79</v>
      </c>
      <c r="C12" s="19">
        <v>143</v>
      </c>
      <c r="D12" s="20" t="s">
        <v>80</v>
      </c>
      <c r="H12" s="25">
        <v>8</v>
      </c>
      <c r="I12" s="25" t="s">
        <v>98</v>
      </c>
      <c r="J12" s="19">
        <v>143</v>
      </c>
    </row>
    <row r="13" spans="1:24" x14ac:dyDescent="0.3">
      <c r="A13" s="17" t="s">
        <v>27</v>
      </c>
      <c r="B13" s="18" t="s">
        <v>72</v>
      </c>
      <c r="C13" s="19">
        <v>57</v>
      </c>
      <c r="D13" s="20" t="s">
        <v>84</v>
      </c>
      <c r="H13" s="25">
        <v>9</v>
      </c>
      <c r="I13" s="25" t="s">
        <v>98</v>
      </c>
      <c r="J13" s="19">
        <v>57</v>
      </c>
    </row>
    <row r="14" spans="1:24" x14ac:dyDescent="0.3">
      <c r="A14" s="17" t="s">
        <v>27</v>
      </c>
      <c r="B14" s="18" t="s">
        <v>72</v>
      </c>
      <c r="C14" s="19">
        <v>240</v>
      </c>
      <c r="D14" s="20" t="s">
        <v>85</v>
      </c>
      <c r="H14" s="25">
        <v>10</v>
      </c>
      <c r="I14" s="25" t="s">
        <v>98</v>
      </c>
      <c r="J14" s="19">
        <v>240</v>
      </c>
    </row>
    <row r="15" spans="1:24" x14ac:dyDescent="0.3">
      <c r="A15" s="17" t="s">
        <v>27</v>
      </c>
      <c r="B15" s="18" t="s">
        <v>72</v>
      </c>
      <c r="C15" s="19">
        <v>145</v>
      </c>
      <c r="D15" s="20" t="s">
        <v>86</v>
      </c>
      <c r="H15" s="25">
        <v>11</v>
      </c>
      <c r="I15" s="25" t="s">
        <v>98</v>
      </c>
      <c r="J15" s="19">
        <v>145</v>
      </c>
    </row>
    <row r="16" spans="1:24" x14ac:dyDescent="0.3">
      <c r="A16" s="17" t="s">
        <v>27</v>
      </c>
      <c r="B16" s="18" t="s">
        <v>72</v>
      </c>
      <c r="C16" s="19">
        <v>300</v>
      </c>
      <c r="D16" s="20" t="s">
        <v>87</v>
      </c>
      <c r="H16" s="25">
        <v>12</v>
      </c>
      <c r="I16" s="25" t="s">
        <v>98</v>
      </c>
      <c r="J16" s="19">
        <v>300</v>
      </c>
    </row>
    <row r="17" spans="1:23" x14ac:dyDescent="0.3">
      <c r="A17" s="17" t="s">
        <v>28</v>
      </c>
      <c r="B17" s="18" t="s">
        <v>73</v>
      </c>
      <c r="C17" s="19">
        <v>120</v>
      </c>
      <c r="D17" s="20">
        <v>1</v>
      </c>
      <c r="H17" s="25">
        <v>13</v>
      </c>
      <c r="I17" t="s">
        <v>97</v>
      </c>
      <c r="J17" s="19">
        <v>120</v>
      </c>
    </row>
    <row r="18" spans="1:23" x14ac:dyDescent="0.3">
      <c r="A18" s="17" t="s">
        <v>28</v>
      </c>
      <c r="B18" s="18" t="s">
        <v>71</v>
      </c>
      <c r="C18" s="19">
        <v>250</v>
      </c>
      <c r="D18" s="20" t="s">
        <v>88</v>
      </c>
      <c r="H18" s="25">
        <v>14</v>
      </c>
      <c r="I18" t="s">
        <v>98</v>
      </c>
      <c r="J18" s="19">
        <v>250</v>
      </c>
    </row>
    <row r="19" spans="1:23" ht="15" thickBot="1" x14ac:dyDescent="0.35">
      <c r="A19" s="8" t="s">
        <v>28</v>
      </c>
      <c r="B19" s="22" t="s">
        <v>71</v>
      </c>
      <c r="C19" s="23">
        <v>9</v>
      </c>
      <c r="D19" s="24" t="s">
        <v>89</v>
      </c>
      <c r="H19" s="25">
        <v>15</v>
      </c>
      <c r="I19" s="25" t="s">
        <v>98</v>
      </c>
      <c r="J19" s="23">
        <v>9</v>
      </c>
    </row>
    <row r="20" spans="1:23" x14ac:dyDescent="0.3">
      <c r="I20" t="s">
        <v>99</v>
      </c>
      <c r="J20">
        <f>SUM(J5:J19)</f>
        <v>17609</v>
      </c>
      <c r="K20" t="s">
        <v>101</v>
      </c>
      <c r="L20" t="s">
        <v>98</v>
      </c>
    </row>
    <row r="21" spans="1:23" x14ac:dyDescent="0.3">
      <c r="I21" t="s">
        <v>97</v>
      </c>
      <c r="J21">
        <f>SUM(J5:J6,J17)</f>
        <v>15120</v>
      </c>
      <c r="K21" s="28">
        <f>J21/J20</f>
        <v>0.85865182577091259</v>
      </c>
      <c r="L21" s="28">
        <f>J22/J20</f>
        <v>0.14134817422908741</v>
      </c>
    </row>
    <row r="22" spans="1:23" x14ac:dyDescent="0.3">
      <c r="I22" t="s">
        <v>100</v>
      </c>
      <c r="J22">
        <f>J20-J21</f>
        <v>2489</v>
      </c>
    </row>
    <row r="24" spans="1:23" x14ac:dyDescent="0.3">
      <c r="C24">
        <v>34</v>
      </c>
    </row>
    <row r="25" spans="1:23" x14ac:dyDescent="0.3">
      <c r="A25" s="5" t="s">
        <v>57</v>
      </c>
      <c r="B25">
        <v>13</v>
      </c>
      <c r="C25" s="28">
        <f>B25/$C$24</f>
        <v>0.38235294117647056</v>
      </c>
    </row>
    <row r="26" spans="1:23" x14ac:dyDescent="0.3">
      <c r="A26" s="5" t="s">
        <v>104</v>
      </c>
      <c r="B26">
        <v>11</v>
      </c>
      <c r="C26" s="28">
        <f t="shared" ref="C26:C31" si="0">B26/$C$24</f>
        <v>0.3235294117647059</v>
      </c>
    </row>
    <row r="27" spans="1:23" x14ac:dyDescent="0.3">
      <c r="A27" s="5" t="s">
        <v>65</v>
      </c>
      <c r="B27">
        <v>1</v>
      </c>
      <c r="C27" s="28">
        <f t="shared" si="0"/>
        <v>2.9411764705882353E-2</v>
      </c>
      <c r="F27" s="14" t="s">
        <v>60</v>
      </c>
      <c r="U27">
        <v>17609</v>
      </c>
    </row>
    <row r="28" spans="1:23" x14ac:dyDescent="0.3">
      <c r="A28" s="5" t="s">
        <v>21</v>
      </c>
      <c r="B28">
        <v>2</v>
      </c>
      <c r="C28" s="28">
        <f t="shared" si="0"/>
        <v>5.8823529411764705E-2</v>
      </c>
      <c r="F28" s="5" t="s">
        <v>57</v>
      </c>
      <c r="G28">
        <v>10000</v>
      </c>
      <c r="H28">
        <v>5000</v>
      </c>
      <c r="I28">
        <v>105</v>
      </c>
      <c r="J28">
        <v>120</v>
      </c>
      <c r="K28">
        <v>24</v>
      </c>
      <c r="L28">
        <v>80</v>
      </c>
      <c r="M28">
        <v>28.6</v>
      </c>
      <c r="N28">
        <v>28.5</v>
      </c>
      <c r="O28">
        <v>96</v>
      </c>
      <c r="P28">
        <v>43.5</v>
      </c>
      <c r="Q28">
        <v>150</v>
      </c>
      <c r="R28">
        <v>4.5</v>
      </c>
      <c r="S28">
        <v>100</v>
      </c>
      <c r="T28">
        <f>SUM(G28:S28)</f>
        <v>15780.1</v>
      </c>
      <c r="V28" s="5" t="s">
        <v>57</v>
      </c>
      <c r="W28" s="29">
        <f>T28/U27</f>
        <v>0.89613833834970757</v>
      </c>
    </row>
    <row r="29" spans="1:23" x14ac:dyDescent="0.3">
      <c r="A29" s="5" t="s">
        <v>64</v>
      </c>
      <c r="B29">
        <v>6</v>
      </c>
      <c r="C29" s="28">
        <f t="shared" si="0"/>
        <v>0.17647058823529413</v>
      </c>
      <c r="F29" s="5" t="s">
        <v>62</v>
      </c>
      <c r="G29">
        <v>210</v>
      </c>
      <c r="H29">
        <v>290.5</v>
      </c>
      <c r="I29">
        <v>200</v>
      </c>
      <c r="J29">
        <v>85.8</v>
      </c>
      <c r="K29">
        <v>17.100000000000001</v>
      </c>
      <c r="L29">
        <v>48</v>
      </c>
      <c r="M29">
        <v>72.5</v>
      </c>
      <c r="N29">
        <v>60</v>
      </c>
      <c r="O29">
        <v>150</v>
      </c>
      <c r="P29">
        <v>4.5</v>
      </c>
      <c r="Q29">
        <v>120</v>
      </c>
      <c r="T29" s="25">
        <f>SUM(G29:Q29)</f>
        <v>1258.4000000000001</v>
      </c>
      <c r="V29" s="5" t="s">
        <v>62</v>
      </c>
      <c r="W29" s="29">
        <f>T29/U27</f>
        <v>7.1463456187177019E-2</v>
      </c>
    </row>
    <row r="30" spans="1:23" x14ac:dyDescent="0.3">
      <c r="A30" s="5" t="s">
        <v>67</v>
      </c>
      <c r="B30">
        <v>1</v>
      </c>
      <c r="C30" s="28">
        <f t="shared" si="0"/>
        <v>2.9411764705882353E-2</v>
      </c>
      <c r="F30" s="5" t="s">
        <v>65</v>
      </c>
      <c r="G30">
        <v>35</v>
      </c>
      <c r="T30" s="25">
        <f t="shared" ref="T30:T34" si="1">SUM(G30:S30)</f>
        <v>35</v>
      </c>
      <c r="V30" s="5" t="s">
        <v>65</v>
      </c>
      <c r="W30" s="29">
        <f>T30/U27</f>
        <v>1.9876199670622978E-3</v>
      </c>
    </row>
    <row r="31" spans="1:23" x14ac:dyDescent="0.3">
      <c r="A31" s="5" t="s">
        <v>70</v>
      </c>
      <c r="B31">
        <v>2</v>
      </c>
      <c r="C31" s="28">
        <f t="shared" si="0"/>
        <v>5.8823529411764705E-2</v>
      </c>
      <c r="F31" s="5" t="s">
        <v>21</v>
      </c>
      <c r="G31">
        <v>83</v>
      </c>
      <c r="H31">
        <v>3</v>
      </c>
      <c r="T31" s="25">
        <f t="shared" si="1"/>
        <v>86</v>
      </c>
      <c r="V31" s="5" t="s">
        <v>21</v>
      </c>
      <c r="W31" s="29">
        <f>T31/U27</f>
        <v>4.8838662047816454E-3</v>
      </c>
    </row>
    <row r="32" spans="1:23" x14ac:dyDescent="0.3">
      <c r="B32" s="5" t="s">
        <v>57</v>
      </c>
      <c r="C32" s="30">
        <v>0.38</v>
      </c>
      <c r="F32" s="5" t="s">
        <v>64</v>
      </c>
      <c r="G32">
        <v>90</v>
      </c>
      <c r="H32">
        <v>29</v>
      </c>
      <c r="I32">
        <v>96</v>
      </c>
      <c r="J32">
        <v>11.4</v>
      </c>
      <c r="K32">
        <v>120</v>
      </c>
      <c r="L32">
        <v>30</v>
      </c>
      <c r="T32" s="25">
        <f t="shared" si="1"/>
        <v>376.4</v>
      </c>
      <c r="V32" s="5" t="s">
        <v>64</v>
      </c>
      <c r="W32" s="29">
        <f>T32/U27</f>
        <v>2.137543301720711E-2</v>
      </c>
    </row>
    <row r="33" spans="2:23" x14ac:dyDescent="0.3">
      <c r="B33" s="5" t="s">
        <v>104</v>
      </c>
      <c r="C33" s="30">
        <v>0.32</v>
      </c>
      <c r="F33" s="5" t="s">
        <v>67</v>
      </c>
      <c r="G33">
        <v>41.5</v>
      </c>
      <c r="T33" s="25">
        <f t="shared" si="1"/>
        <v>41.5</v>
      </c>
      <c r="V33" s="5" t="s">
        <v>109</v>
      </c>
      <c r="W33" s="29">
        <f>T33/U27</f>
        <v>2.3567493895167244E-3</v>
      </c>
    </row>
    <row r="34" spans="2:23" x14ac:dyDescent="0.3">
      <c r="B34" s="5" t="s">
        <v>65</v>
      </c>
      <c r="C34" s="30">
        <v>0.03</v>
      </c>
      <c r="F34" s="5" t="s">
        <v>70</v>
      </c>
      <c r="G34">
        <v>43.5</v>
      </c>
      <c r="H34">
        <v>3</v>
      </c>
      <c r="T34" s="25">
        <f t="shared" si="1"/>
        <v>46.5</v>
      </c>
      <c r="V34" s="5" t="s">
        <v>70</v>
      </c>
      <c r="W34" s="29">
        <f>T34/U27</f>
        <v>2.6406950990970528E-3</v>
      </c>
    </row>
    <row r="35" spans="2:23" x14ac:dyDescent="0.3">
      <c r="B35" s="5" t="s">
        <v>21</v>
      </c>
      <c r="C35" s="30">
        <v>0.06</v>
      </c>
      <c r="U35" s="31">
        <f>SUM(W28:W34)</f>
        <v>1.0008461582145494</v>
      </c>
    </row>
    <row r="36" spans="2:23" x14ac:dyDescent="0.3">
      <c r="B36" s="5" t="s">
        <v>64</v>
      </c>
      <c r="C36" s="30">
        <v>0.18</v>
      </c>
    </row>
    <row r="37" spans="2:23" x14ac:dyDescent="0.3">
      <c r="B37" s="5" t="s">
        <v>108</v>
      </c>
      <c r="C37" s="30">
        <v>0.03</v>
      </c>
    </row>
    <row r="38" spans="2:23" x14ac:dyDescent="0.3">
      <c r="B38" s="5" t="s">
        <v>70</v>
      </c>
      <c r="C38" s="30">
        <v>0.06</v>
      </c>
      <c r="F38" t="s">
        <v>105</v>
      </c>
      <c r="G38" s="28">
        <f>3/15</f>
        <v>0.2</v>
      </c>
    </row>
    <row r="39" spans="2:23" x14ac:dyDescent="0.3">
      <c r="C39" s="30"/>
      <c r="F39" t="s">
        <v>106</v>
      </c>
      <c r="G39" s="28">
        <f>3/15</f>
        <v>0.2</v>
      </c>
    </row>
    <row r="40" spans="2:23" x14ac:dyDescent="0.3">
      <c r="F40" t="s">
        <v>107</v>
      </c>
      <c r="G40" s="28">
        <f>9/15</f>
        <v>0.6</v>
      </c>
    </row>
  </sheetData>
  <mergeCells count="4">
    <mergeCell ref="A3:A4"/>
    <mergeCell ref="B3:B4"/>
    <mergeCell ref="C3:C4"/>
    <mergeCell ref="D3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Georreferênciamento dos Bancos</vt:lpstr>
      <vt:lpstr>área dos Bancos</vt:lpstr>
      <vt:lpstr>Metadados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Alexandre Almeida</cp:lastModifiedBy>
  <dcterms:created xsi:type="dcterms:W3CDTF">2019-10-18T13:49:54Z</dcterms:created>
  <dcterms:modified xsi:type="dcterms:W3CDTF">2021-12-28T04:39:06Z</dcterms:modified>
</cp:coreProperties>
</file>